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activeTab="0"/>
  </bookViews>
  <sheets>
    <sheet name="Phiếu điều tra ICT INDEX 2018" sheetId="1" r:id="rId1"/>
    <sheet name="CSDL chuyên ngành" sheetId="2" r:id="rId2"/>
    <sheet name="Phần mềm nguồn mở" sheetId="3" r:id="rId3"/>
  </sheets>
  <definedNames>
    <definedName name="_xlnm.Print_Titles" localSheetId="0">'Phiếu điều tra ICT INDEX 2018'!$22:$22</definedName>
  </definedNames>
  <calcPr fullCalcOnLoad="1"/>
</workbook>
</file>

<file path=xl/sharedStrings.xml><?xml version="1.0" encoding="utf-8"?>
<sst xmlns="http://schemas.openxmlformats.org/spreadsheetml/2006/main" count="278" uniqueCount="167">
  <si>
    <t>THÔNG TIN CHUNG</t>
  </si>
  <si>
    <t>Email</t>
  </si>
  <si>
    <t>Năm 2016</t>
  </si>
  <si>
    <t>Năm 2017</t>
  </si>
  <si>
    <t>Chỉ tiêu</t>
  </si>
  <si>
    <t>Giải thích biến động</t>
  </si>
  <si>
    <t>HẠ TẦNG KỸ THUẬT CNTT</t>
  </si>
  <si>
    <t>Đơn vị tính</t>
  </si>
  <si>
    <t>Đơn vị</t>
  </si>
  <si>
    <t>Người</t>
  </si>
  <si>
    <t>Thủ tục</t>
  </si>
  <si>
    <t>Máy</t>
  </si>
  <si>
    <t>Kbps</t>
  </si>
  <si>
    <t>Leased Line</t>
  </si>
  <si>
    <t>FTTH</t>
  </si>
  <si>
    <t>xDSL (ADSL và SDSL)</t>
  </si>
  <si>
    <t>Băng rộng khác</t>
  </si>
  <si>
    <t>Máy tính để bàn</t>
  </si>
  <si>
    <t>Máy tính xách tay</t>
  </si>
  <si>
    <t>Máy chủ</t>
  </si>
  <si>
    <t>1.1</t>
  </si>
  <si>
    <t>1.2</t>
  </si>
  <si>
    <t>1.3</t>
  </si>
  <si>
    <t>6.1</t>
  </si>
  <si>
    <t>Máy tính</t>
  </si>
  <si>
    <t>6.2</t>
  </si>
  <si>
    <t>Tường lửa</t>
  </si>
  <si>
    <t>Lọc thư rác</t>
  </si>
  <si>
    <t>Phần mềm bảo mật/diệt virut</t>
  </si>
  <si>
    <t>Hệ thống cảnh báo truy nhập trái phép</t>
  </si>
  <si>
    <t>Giải pháp khác (Ghi rõ tên giải pháp)</t>
  </si>
  <si>
    <t>Triển khai hệ thống an toàn thông tin, an toàn dữ liệu</t>
  </si>
  <si>
    <t>STT</t>
  </si>
  <si>
    <t>Băng từ</t>
  </si>
  <si>
    <t>Tủ đĩa</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</si>
  <si>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</si>
  <si>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</si>
  <si>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</si>
  <si>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</si>
  <si>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</si>
  <si>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</si>
  <si>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</si>
  <si>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</si>
  <si>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</si>
  <si>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</si>
  <si>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</si>
  <si>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</si>
  <si>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</si>
  <si>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</si>
  <si>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</si>
  <si>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Ứng dụng khác (Liệt kê chi tiết)</t>
  </si>
  <si>
    <t>TT</t>
  </si>
  <si>
    <t xml:space="preserve">Tên cơ sở dữ liệu </t>
  </si>
  <si>
    <t>Ghi chú</t>
  </si>
  <si>
    <t>Tên phần mềm nguồn mở</t>
  </si>
  <si>
    <t>Lĩnh vực ứng dụng</t>
  </si>
  <si>
    <t>I</t>
  </si>
  <si>
    <t>CSDL đang chuẩn bị</t>
  </si>
  <si>
    <t>II</t>
  </si>
  <si>
    <t>CSDL đang xây dựng</t>
  </si>
  <si>
    <t>III</t>
  </si>
  <si>
    <t>CSDL đã đưa vào sử dụng</t>
  </si>
  <si>
    <t>Nội bộ</t>
  </si>
  <si>
    <t>Giấy mời họp</t>
  </si>
  <si>
    <t>Tài liệu phục vụ cuộc họp</t>
  </si>
  <si>
    <t>Văn bản để biết, để báo cáo</t>
  </si>
  <si>
    <t>Thông báo chung của cơ quan</t>
  </si>
  <si>
    <t>Các tài liệu cần trao đổi trong quá trình xử lý công việc</t>
  </si>
  <si>
    <t>Các hoạt động nội bộ khác (ghi cụ thể)</t>
  </si>
  <si>
    <t>Với cơ quan, tổ chức, cá nhân bên ngoài</t>
  </si>
  <si>
    <t>Văn bản hành chính</t>
  </si>
  <si>
    <t>Hồ sơ công việc</t>
  </si>
  <si>
    <t>Gửi bản điện tử kèm theo văn bản giấy cho UBND các cấp</t>
  </si>
  <si>
    <t>Triển khai ứng dụng phần mềm nguồn mở</t>
  </si>
  <si>
    <t>5.1</t>
  </si>
  <si>
    <t xml:space="preserve">Tỷ lệ máy trạm cài đặt phần mềm văn phòng OpenOffice: </t>
  </si>
  <si>
    <t xml:space="preserve">Tỷ lệ máy trạm cài đặt phần mềm thư điện tử ThunderBird: </t>
  </si>
  <si>
    <t>Tỷ lệ máy trạm cài đặt phần mềm bộ gõ tiếng Việt Unikey:</t>
  </si>
  <si>
    <t>Tỷ lệ máy trạm cài đặt hệ điều hành PMNM:</t>
  </si>
  <si>
    <t>Tỷ lệ máy chủ cài đặt hệ điều hành PMNM:</t>
  </si>
  <si>
    <t xml:space="preserve">Tỷ lệ máy trạm cài đặt phần mềm trình duyệt web FireFox: </t>
  </si>
  <si>
    <t>5.3</t>
  </si>
  <si>
    <t>Chia ra</t>
  </si>
  <si>
    <t>Dịch vụ</t>
  </si>
  <si>
    <t>Tổng số dịch vụ công trực tuyến mức độ 4</t>
  </si>
  <si>
    <t>Tổng số dịch vụ công trực tuyến mức độ 3</t>
  </si>
  <si>
    <t>Tổng số dịch vụ công trực tuyến mức độ 2</t>
  </si>
  <si>
    <t>Tổng số dịch vụ công trực tuyến mức độ 1</t>
  </si>
  <si>
    <t>%</t>
  </si>
  <si>
    <t>Họ và tên</t>
  </si>
  <si>
    <t>Bộ phận công tác</t>
  </si>
  <si>
    <t>Chức vụ</t>
  </si>
  <si>
    <t>Di động</t>
  </si>
  <si>
    <t>THÔNG TIN NGƯỜI ĐIỀN PHIẾU</t>
  </si>
  <si>
    <r>
      <t xml:space="preserve">Người kê khai 
</t>
    </r>
    <r>
      <rPr>
        <i/>
        <sz val="11"/>
        <color indexed="8"/>
        <rFont val="Cambria"/>
        <family val="1"/>
      </rPr>
      <t>(Ký và ghi rõ họ tên)</t>
    </r>
    <r>
      <rPr>
        <b/>
        <sz val="11"/>
        <color indexed="8"/>
        <rFont val="Cambria"/>
        <family val="1"/>
      </rPr>
      <t xml:space="preserve">
</t>
    </r>
  </si>
  <si>
    <t>Điện thoại cố định</t>
  </si>
  <si>
    <t>Tổng số các sở, ban, ngành trực thuộc UBND tỉnh</t>
  </si>
  <si>
    <t>Tổng số các quận, huyện, thành phố, thị xã trực thuộc tỉnh</t>
  </si>
  <si>
    <t>Tổng số các phường, xã, thị trấn</t>
  </si>
  <si>
    <t>Tổng số thuê bao điện thoại cố định</t>
  </si>
  <si>
    <t>Hệ thống hội nghị trực tuyến (Đánh dấu X vào ô)</t>
  </si>
  <si>
    <t>Có</t>
  </si>
  <si>
    <t>Không</t>
  </si>
  <si>
    <t>Thuê bao</t>
  </si>
  <si>
    <t xml:space="preserve">Tổng số thuê bao Internet </t>
  </si>
  <si>
    <t>Tổng số cán bộ công chức, viên chức (CCVC) trong các CQNN của tỉnh</t>
  </si>
  <si>
    <t>Quản lý tài sản cố định</t>
  </si>
  <si>
    <t>Hệ thống một cửa điện tử</t>
  </si>
  <si>
    <t>Dịch vụ công trực tuyến</t>
  </si>
  <si>
    <t>7.1</t>
  </si>
  <si>
    <t>7.2</t>
  </si>
  <si>
    <t>7.2.1</t>
  </si>
  <si>
    <t>7.2.2</t>
  </si>
  <si>
    <t>5.2</t>
  </si>
  <si>
    <t>6.3</t>
  </si>
  <si>
    <t>……</t>
  </si>
  <si>
    <t>…..</t>
  </si>
  <si>
    <t>SỞ THÔNG TIN VÀ TRUYỀN THÔNG</t>
  </si>
  <si>
    <r>
      <rPr>
        <b/>
        <i/>
        <sz val="11"/>
        <color indexed="8"/>
        <rFont val="Cambria"/>
        <family val="1"/>
      </rPr>
      <t>Hướng dẫn chung:</t>
    </r>
    <r>
      <rPr>
        <sz val="11"/>
        <color indexed="8"/>
        <rFont val="Cambria"/>
        <family val="1"/>
      </rPr>
      <t xml:space="preserve">
• Những trường hợp không có được số liệu chính xác, có thể sử dụng số ước tính gần đúng nhất có thể. Trong trường hợp không thể ước tính hoặc thu thập được số liệu thì ghi bằng 0 hoặc số liệu của năm trước và giải thích.
• Thời điểm và số liệu thống kê:
 - Cột Năm 2017: lấy số liệu tính đến 31/12/2017. Nếu số liệu không có chú thích gì về thời điểm điều tra thì lấy số liệu đến 31/12/2017.
- Cột Năm 2016: lấy số liệu đến 31/12/2016.
- Cột Giải thích biến động: Khi số liệu có sự thay đổi lớn giữa các năm, đề nghị giải thích lý do.
• Sau khi điền phiếu điều tra, đề nghị ghi rõ tên và thông tin liên hệ của cán bộ xử lý vào cuối phiếu điều tra để liên lạc, trao đổi khi cần.</t>
    </r>
  </si>
  <si>
    <t>Tổng số cán bộ công chức, viên chức (CCVC) của đơn vị</t>
  </si>
  <si>
    <t>Tổng số thủ tục hành chính (TTHC) còn hiệu lực của đơn vị</t>
  </si>
  <si>
    <t>HẠ TẦNG KỸ THUẬT CỦA ĐƠN VỊ</t>
  </si>
  <si>
    <t>HẠ TẦNG KỸ THUẬT TRONG CƠ QUAN, ĐƠN VỊ</t>
  </si>
  <si>
    <t>Tổng số máy tính trong cơ quan, đơn vị</t>
  </si>
  <si>
    <t>Tổng số máy tính có kết nối Internet</t>
  </si>
  <si>
    <t>3.1</t>
  </si>
  <si>
    <t>3.2</t>
  </si>
  <si>
    <t>3.3</t>
  </si>
  <si>
    <t>3.4</t>
  </si>
  <si>
    <t>Tổng số máy tính trong đơn vị có cài đặt các phần mềm diệt và phòng chống virus</t>
  </si>
  <si>
    <t>Triển khai giải pháp an toàn thông tin (Đánh dấu X vào ô năm tương ứng)</t>
  </si>
  <si>
    <t>Triển khai giải pháp an toàn dữ liệu(Đánh dấu X vào ô năm tương ứng)</t>
  </si>
  <si>
    <t>Tổng đầu tư từ NSNN cho hạ tầng kỹ thuật của đơn vị</t>
  </si>
  <si>
    <t>Tổng đầu tư  từ NSNN cho hạ tầng an toàn thông tin của đơn vị</t>
  </si>
  <si>
    <t>HẠ TẦNG NHÂN LỰC CỦA CƠ QUAN</t>
  </si>
  <si>
    <t>Tổng số cán bộ chuyên trách/phụ trách về CNTT của đơn vị</t>
  </si>
  <si>
    <t>Tổng số cán bộ chuyên trách/phụ trách về CNTT có trình độ đại học trở lên</t>
  </si>
  <si>
    <t>Tổng số cán bộ chuyên trách/phụ trách về an toàn thông tin của đơn vị</t>
  </si>
  <si>
    <t>Tổng số lượt CCVC của đơn vị được hướng dẫn sử dụng các phần mềm nguồn mở thông dụng (OpenOffice, ThunderBird, FireFox và Unikey hoặc các phần mềm nguồn mở khác)  trong năm</t>
  </si>
  <si>
    <t>Tổng số lượt CCVC của đơn vị được tập huấn về an toàn thông tin trong năm</t>
  </si>
  <si>
    <t>Tổng chi cho đào tạo CNTT của đơn vị</t>
  </si>
  <si>
    <t>Tổng số CCVC của đơn vị được cấp hòm thư điện tử chính thức (địa chỉ thư điện tử công vụ có dạng:  @tuyenquang.gov.vn)</t>
  </si>
  <si>
    <t>Tổng số CCVC của đơn vị sử dụng thư điện tử chính thức trên trong công việc</t>
  </si>
  <si>
    <r>
      <t xml:space="preserve">Triển khai các ứng dụng cơ bản (nếu có sử dụng đề nghị tích X </t>
    </r>
    <r>
      <rPr>
        <b/>
        <sz val="11"/>
        <color indexed="8"/>
        <rFont val="Times New Roman"/>
        <family val="1"/>
      </rPr>
      <t>vào ô năm tương ứng)</t>
    </r>
  </si>
  <si>
    <t>Xây dựng cơ sở dữ liệu chuyên ngành (Cung cấp tại Phụ lục I - CSDL chuyên ngành)</t>
  </si>
  <si>
    <t>Sử dụng văn bản điện tử trong hoạt động của cơ quan  và các đơn vị trực thuộc</t>
  </si>
  <si>
    <t>Triển khai các văn bản điện tử (nếu có sử dụng đề nghị tích X vào ô năm tương ứng)</t>
  </si>
  <si>
    <t>5.1.1</t>
  </si>
  <si>
    <t>5.1.2</t>
  </si>
  <si>
    <t>Tại cơ quan, đơn vị</t>
  </si>
  <si>
    <t>Các PMNM do các đơn vị chuyên trách CNTT của các Bộ, ngành, và các đơn vị trực thuộc tự phát triển hoặc thuê đơn vị khác phát triển và đã triển khai ứng dụng cho cơ quan, đơn vị và các đơn vị trực thuộc sử dụng (Cung cấp tại Phụ lục II- Phần mềm nguồn mở)</t>
  </si>
  <si>
    <t>Tổng số CCVC trong đơn vị sử dụng các phần mềm nguồn mở thông dụng trong công việc:</t>
  </si>
  <si>
    <t>Tổng số dịch vụ hành chính công của đơn vị</t>
  </si>
  <si>
    <t xml:space="preserve">Tổng số dịch vụ công trực tuyến của đơn vị ở tất cả các mức độ </t>
  </si>
  <si>
    <t>7.2.3</t>
  </si>
  <si>
    <t>7.2.4</t>
  </si>
  <si>
    <t>Tổng đầu tư từ NSNN cho ứng dụng CNTT của đơn vị</t>
  </si>
  <si>
    <r>
      <t xml:space="preserve">Lãnh đạo Cơ quan, đơn vị
</t>
    </r>
    <r>
      <rPr>
        <i/>
        <sz val="11"/>
        <color indexed="8"/>
        <rFont val="Cambria"/>
        <family val="1"/>
      </rPr>
      <t>(Ký tên, đóng dấu hoặc ký số)</t>
    </r>
    <r>
      <rPr>
        <b/>
        <sz val="11"/>
        <color indexed="8"/>
        <rFont val="Cambria"/>
        <family val="1"/>
      </rPr>
      <t xml:space="preserve">
</t>
    </r>
  </si>
  <si>
    <t>(Áp dụng đối với Sở Nội vụ)</t>
  </si>
  <si>
    <t>Tên cơ quan/đơn vị: ………………………………………</t>
  </si>
  <si>
    <t>Tổng băng thông kết nối Internet của đơn vị theo từng loại kết nối (kbps)</t>
  </si>
  <si>
    <t>PHỤ LỤC II - DANH SÁCH CÁC PHẦN MỀM NGUỒN MỞ TỰ PHÁT TRIỂN CỦA CƠ QUAN, ĐƠN VỊ</t>
  </si>
  <si>
    <t>Thời gian đã triển khai</t>
  </si>
  <si>
    <t>PHỤ LỤC I - DANH SÁCH CƠ SỞ DỮ LIỆU CỦA CƠ QUAN, ĐƠN VỊ</t>
  </si>
  <si>
    <t>UBND TỈNH TÂY NINH</t>
  </si>
  <si>
    <t>PHIẾU THU THẬP SỐ LIỆU VỀ MỨC ĐỘ SẴN SÀNG
 CHO PHÁT TRIỂN VÀ ỨNG DỤNG CNTT-TT NĂM 2018 TRÊN ĐỊA BÀN TỈNH TÂY NINH</t>
  </si>
  <si>
    <t>Ngày        tháng     năm  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</si>
</sst>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s>
  <fonts count="64">
    <font>
      <sz val="11"/>
      <color theme="1"/>
      <name val="Calibri"/>
      <family val="2"/>
    </font>
    <font>
      <sz val="12"/>
      <color indexed="8"/>
      <name val="Times New Roman"/>
      <family val="2"/>
    </font>
    <font>
      <b/>
      <sz val="11"/>
      <color indexed="8"/>
      <name val="Cambria"/>
      <family val="1"/>
    </font>
    <font>
      <i/>
      <sz val="11"/>
      <color indexed="8"/>
      <name val="Cambria"/>
      <family val="1"/>
    </font>
    <font>
      <b/>
      <i/>
      <sz val="11"/>
      <color indexed="8"/>
      <name val="Cambria"/>
      <family val="1"/>
    </font>
    <font>
      <sz val="11"/>
      <color indexed="8"/>
      <name val="Cambria"/>
      <family val="1"/>
    </font>
    <font>
      <b/>
      <sz val="11"/>
      <color indexed="8"/>
      <name val="Times New Roman"/>
      <family val="1"/>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8"/>
      <name val="Cambria"/>
      <family val="1"/>
    </font>
    <font>
      <sz val="11"/>
      <color indexed="10"/>
      <name val="Cambria"/>
      <family val="1"/>
    </font>
    <font>
      <sz val="12"/>
      <color indexed="8"/>
      <name val="Cambria"/>
      <family val="1"/>
    </font>
    <font>
      <b/>
      <sz val="12"/>
      <color indexed="8"/>
      <name val="Cambria"/>
      <family val="1"/>
    </font>
    <font>
      <sz val="11"/>
      <color indexed="8"/>
      <name val="Times New Roman"/>
      <family val="1"/>
    </font>
    <font>
      <i/>
      <sz val="12"/>
      <color indexed="8"/>
      <name val="Times New Roman"/>
      <family val="1"/>
    </font>
    <font>
      <b/>
      <i/>
      <sz val="11"/>
      <color indexed="8"/>
      <name val="Times New Roman"/>
      <family val="1"/>
    </font>
    <font>
      <i/>
      <sz val="11"/>
      <color indexed="8"/>
      <name val="Times New Roman"/>
      <family val="1"/>
    </font>
    <font>
      <sz val="13"/>
      <color indexed="8"/>
      <name val="Cambria"/>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Cambria"/>
      <family val="1"/>
    </font>
    <font>
      <b/>
      <sz val="13"/>
      <color theme="1"/>
      <name val="Cambria"/>
      <family val="1"/>
    </font>
    <font>
      <sz val="11"/>
      <color rgb="FFFF0000"/>
      <name val="Cambria"/>
      <family val="1"/>
    </font>
    <font>
      <sz val="12"/>
      <color theme="1"/>
      <name val="Cambria"/>
      <family val="1"/>
    </font>
    <font>
      <b/>
      <sz val="11"/>
      <color theme="1"/>
      <name val="Cambria"/>
      <family val="1"/>
    </font>
    <font>
      <b/>
      <sz val="12"/>
      <color theme="1"/>
      <name val="Cambria"/>
      <family val="1"/>
    </font>
    <font>
      <b/>
      <i/>
      <sz val="11"/>
      <color theme="1"/>
      <name val="Cambria"/>
      <family val="1"/>
    </font>
    <font>
      <i/>
      <sz val="11"/>
      <color theme="1"/>
      <name val="Cambria"/>
      <family val="1"/>
    </font>
    <font>
      <sz val="11"/>
      <color theme="1"/>
      <name val="Times New Roman"/>
      <family val="1"/>
    </font>
    <font>
      <i/>
      <sz val="12"/>
      <color theme="1"/>
      <name val="Times New Roman"/>
      <family val="1"/>
    </font>
    <font>
      <b/>
      <sz val="11"/>
      <color theme="1"/>
      <name val="Times New Roman"/>
      <family val="1"/>
    </font>
    <font>
      <b/>
      <i/>
      <sz val="11"/>
      <color theme="1"/>
      <name val="Times New Roman"/>
      <family val="1"/>
    </font>
    <font>
      <i/>
      <sz val="11"/>
      <color theme="1"/>
      <name val="Times New Roman"/>
      <family val="1"/>
    </font>
    <font>
      <sz val="13"/>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style="thin"/>
      <top/>
      <bottom style="thin"/>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0">
    <xf numFmtId="0" fontId="0" fillId="0" borderId="0" xfId="0" applyFont="1" applyAlignment="1">
      <alignment/>
    </xf>
    <xf numFmtId="0" fontId="50" fillId="0" borderId="0" xfId="0" applyFont="1" applyAlignment="1">
      <alignment wrapText="1"/>
    </xf>
    <xf numFmtId="0" fontId="50" fillId="0" borderId="0" xfId="0" applyFont="1" applyAlignment="1">
      <alignment/>
    </xf>
    <xf numFmtId="0" fontId="51" fillId="0" borderId="0" xfId="0" applyFont="1" applyAlignment="1">
      <alignment vertical="top" wrapText="1"/>
    </xf>
    <xf numFmtId="0" fontId="50" fillId="0" borderId="0" xfId="0" applyFont="1" applyAlignment="1">
      <alignment/>
    </xf>
    <xf numFmtId="0" fontId="52" fillId="0" borderId="0" xfId="0" applyFont="1" applyAlignment="1">
      <alignment/>
    </xf>
    <xf numFmtId="0" fontId="52" fillId="0" borderId="0" xfId="0" applyFont="1" applyAlignment="1">
      <alignment/>
    </xf>
    <xf numFmtId="0" fontId="50" fillId="0" borderId="0" xfId="0" applyFont="1" applyFill="1" applyBorder="1" applyAlignment="1">
      <alignment/>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Alignment="1">
      <alignment horizontal="left" vertical="center" wrapText="1"/>
    </xf>
    <xf numFmtId="0" fontId="53" fillId="0" borderId="0" xfId="0" applyFont="1" applyAlignment="1">
      <alignment horizontal="center" vertical="center"/>
    </xf>
    <xf numFmtId="0" fontId="50" fillId="0" borderId="0" xfId="0" applyFont="1" applyAlignment="1">
      <alignment vertical="center"/>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horizontal="left" vertical="center" wrapText="1"/>
    </xf>
    <xf numFmtId="0" fontId="53" fillId="0" borderId="0" xfId="0" applyFont="1" applyAlignment="1">
      <alignment horizontal="center" vertical="center" wrapText="1"/>
    </xf>
    <xf numFmtId="0" fontId="54" fillId="0" borderId="0" xfId="0" applyFont="1" applyBorder="1" applyAlignment="1">
      <alignment horizontal="center" vertical="center"/>
    </xf>
    <xf numFmtId="0" fontId="54" fillId="0" borderId="0" xfId="0" applyFont="1" applyBorder="1" applyAlignment="1">
      <alignment horizontal="left" vertical="center"/>
    </xf>
    <xf numFmtId="0" fontId="55" fillId="0" borderId="0" xfId="0" applyFont="1" applyBorder="1" applyAlignment="1">
      <alignment horizontal="left" vertical="center"/>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54" fillId="34" borderId="11" xfId="0" applyFont="1" applyFill="1" applyBorder="1" applyAlignment="1">
      <alignment horizontal="center" vertical="center"/>
    </xf>
    <xf numFmtId="0" fontId="54" fillId="34" borderId="12" xfId="0" applyFont="1" applyFill="1" applyBorder="1" applyAlignment="1">
      <alignment horizontal="center" vertical="center" wrapText="1"/>
    </xf>
    <xf numFmtId="3" fontId="54" fillId="34" borderId="12" xfId="0" applyNumberFormat="1" applyFont="1" applyFill="1" applyBorder="1" applyAlignment="1">
      <alignment horizontal="right" vertical="center" wrapText="1"/>
    </xf>
    <xf numFmtId="0" fontId="54" fillId="34" borderId="12" xfId="0" applyFont="1" applyFill="1" applyBorder="1" applyAlignment="1">
      <alignment vertical="center" wrapText="1"/>
    </xf>
    <xf numFmtId="0" fontId="52" fillId="0" borderId="0" xfId="0" applyFont="1" applyAlignment="1">
      <alignment vertical="center"/>
    </xf>
    <xf numFmtId="0" fontId="54" fillId="0" borderId="10" xfId="0" applyFont="1" applyBorder="1" applyAlignment="1">
      <alignment horizontal="center" vertical="center" wrapText="1"/>
    </xf>
    <xf numFmtId="3" fontId="50" fillId="0" borderId="10" xfId="0" applyNumberFormat="1" applyFont="1" applyBorder="1" applyAlignment="1">
      <alignment horizontal="right" vertical="center"/>
    </xf>
    <xf numFmtId="0" fontId="50" fillId="0" borderId="10" xfId="0" applyFont="1" applyBorder="1" applyAlignment="1">
      <alignment vertical="center"/>
    </xf>
    <xf numFmtId="0" fontId="54" fillId="0" borderId="10" xfId="0" applyFont="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vertical="center"/>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4" fillId="34" borderId="10" xfId="0" applyFont="1" applyFill="1" applyBorder="1" applyAlignment="1">
      <alignment horizontal="center" vertical="center"/>
    </xf>
    <xf numFmtId="0" fontId="54" fillId="34" borderId="10" xfId="0" applyFont="1" applyFill="1" applyBorder="1" applyAlignment="1">
      <alignment horizontal="center" vertical="center" wrapText="1"/>
    </xf>
    <xf numFmtId="3" fontId="54" fillId="34" borderId="10" xfId="0" applyNumberFormat="1" applyFont="1" applyFill="1" applyBorder="1" applyAlignment="1">
      <alignment horizontal="right" vertical="center" wrapText="1"/>
    </xf>
    <xf numFmtId="0" fontId="54" fillId="34" borderId="10" xfId="0" applyFont="1" applyFill="1" applyBorder="1" applyAlignment="1">
      <alignment vertical="center" wrapText="1"/>
    </xf>
    <xf numFmtId="0" fontId="52" fillId="0" borderId="13" xfId="0" applyFont="1" applyBorder="1" applyAlignment="1">
      <alignment vertical="center"/>
    </xf>
    <xf numFmtId="3" fontId="54" fillId="0" borderId="10" xfId="42" applyNumberFormat="1" applyFont="1" applyBorder="1" applyAlignment="1">
      <alignment horizontal="right" vertical="center"/>
    </xf>
    <xf numFmtId="0" fontId="50" fillId="0" borderId="10" xfId="0" applyFont="1" applyBorder="1" applyAlignment="1">
      <alignment horizontal="center" vertical="center"/>
    </xf>
    <xf numFmtId="3" fontId="50" fillId="0" borderId="10" xfId="42" applyNumberFormat="1" applyFont="1" applyBorder="1" applyAlignment="1">
      <alignment horizontal="right" vertical="center"/>
    </xf>
    <xf numFmtId="0" fontId="54" fillId="35" borderId="10" xfId="0" applyFont="1" applyFill="1" applyBorder="1" applyAlignment="1">
      <alignment horizontal="center" vertical="center"/>
    </xf>
    <xf numFmtId="3" fontId="50" fillId="0" borderId="10" xfId="42" applyNumberFormat="1" applyFont="1" applyBorder="1" applyAlignment="1">
      <alignment horizontal="center" vertical="center"/>
    </xf>
    <xf numFmtId="3" fontId="50" fillId="35" borderId="10" xfId="42" applyNumberFormat="1" applyFont="1" applyFill="1" applyBorder="1" applyAlignment="1">
      <alignment vertical="center"/>
    </xf>
    <xf numFmtId="3" fontId="50" fillId="0" borderId="10" xfId="42" applyNumberFormat="1" applyFont="1" applyBorder="1" applyAlignment="1">
      <alignment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50" fillId="0" borderId="10" xfId="0" applyFont="1" applyBorder="1" applyAlignment="1">
      <alignment horizontal="right" vertical="center"/>
    </xf>
    <xf numFmtId="0" fontId="52" fillId="0" borderId="0" xfId="0" applyFont="1" applyBorder="1" applyAlignment="1">
      <alignment vertical="center"/>
    </xf>
    <xf numFmtId="0" fontId="50" fillId="0" borderId="0" xfId="0" applyFont="1" applyBorder="1" applyAlignment="1">
      <alignment horizontal="right" vertical="center"/>
    </xf>
    <xf numFmtId="0" fontId="54" fillId="33" borderId="14" xfId="0" applyFont="1" applyFill="1" applyBorder="1" applyAlignment="1">
      <alignment horizontal="center" vertical="center"/>
    </xf>
    <xf numFmtId="0" fontId="54" fillId="33" borderId="14" xfId="0" applyFont="1" applyFill="1" applyBorder="1" applyAlignment="1">
      <alignment horizontal="center" vertical="center" wrapText="1"/>
    </xf>
    <xf numFmtId="0" fontId="54" fillId="0" borderId="14" xfId="0" applyFont="1" applyFill="1" applyBorder="1" applyAlignment="1">
      <alignment horizontal="center" vertical="center"/>
    </xf>
    <xf numFmtId="3" fontId="54" fillId="0" borderId="10" xfId="0" applyNumberFormat="1" applyFont="1" applyFill="1" applyBorder="1" applyAlignment="1">
      <alignment horizontal="right" vertical="center" wrapText="1"/>
    </xf>
    <xf numFmtId="3" fontId="50" fillId="0" borderId="10" xfId="0" applyNumberFormat="1" applyFont="1" applyFill="1" applyBorder="1" applyAlignment="1">
      <alignment horizontal="right" vertical="center"/>
    </xf>
    <xf numFmtId="0" fontId="50" fillId="0" borderId="10" xfId="0" applyFont="1" applyFill="1" applyBorder="1" applyAlignment="1">
      <alignment vertical="center"/>
    </xf>
    <xf numFmtId="0" fontId="52" fillId="0" borderId="0" xfId="0" applyFont="1" applyFill="1" applyBorder="1" applyAlignment="1">
      <alignment vertical="center"/>
    </xf>
    <xf numFmtId="0" fontId="54" fillId="0" borderId="12" xfId="0" applyFont="1" applyBorder="1" applyAlignment="1">
      <alignment horizontal="center" vertical="center"/>
    </xf>
    <xf numFmtId="3" fontId="50" fillId="0" borderId="12" xfId="0" applyNumberFormat="1" applyFont="1" applyBorder="1" applyAlignment="1">
      <alignment horizontal="right" vertical="center"/>
    </xf>
    <xf numFmtId="0" fontId="50" fillId="0" borderId="12" xfId="0" applyFont="1" applyBorder="1" applyAlignment="1">
      <alignment vertical="center"/>
    </xf>
    <xf numFmtId="0" fontId="54" fillId="0" borderId="14" xfId="0" applyFont="1" applyBorder="1" applyAlignment="1">
      <alignment horizontal="center" vertical="center"/>
    </xf>
    <xf numFmtId="3" fontId="50" fillId="0" borderId="14" xfId="0" applyNumberFormat="1" applyFont="1" applyBorder="1" applyAlignment="1">
      <alignment horizontal="right" vertical="center"/>
    </xf>
    <xf numFmtId="0" fontId="50" fillId="0" borderId="14" xfId="0" applyFont="1" applyBorder="1" applyAlignment="1">
      <alignment vertical="center"/>
    </xf>
    <xf numFmtId="3" fontId="50" fillId="0" borderId="10" xfId="0" applyNumberFormat="1" applyFont="1" applyBorder="1" applyAlignment="1">
      <alignment vertical="center"/>
    </xf>
    <xf numFmtId="0" fontId="54" fillId="0" borderId="0" xfId="0" applyFont="1" applyAlignment="1">
      <alignment horizontal="center" vertical="center"/>
    </xf>
    <xf numFmtId="0" fontId="57" fillId="0" borderId="15" xfId="0" applyFont="1" applyBorder="1" applyAlignment="1">
      <alignment horizontal="center" vertical="center"/>
    </xf>
    <xf numFmtId="0" fontId="50" fillId="0" borderId="15" xfId="0" applyFont="1" applyBorder="1" applyAlignment="1">
      <alignment horizontal="center" vertical="center"/>
    </xf>
    <xf numFmtId="10" fontId="50" fillId="0" borderId="10" xfId="57" applyNumberFormat="1" applyFont="1" applyBorder="1" applyAlignment="1">
      <alignment vertical="center"/>
    </xf>
    <xf numFmtId="165" fontId="50" fillId="0" borderId="10" xfId="42" applyNumberFormat="1" applyFont="1" applyBorder="1" applyAlignment="1">
      <alignment vertical="center"/>
    </xf>
    <xf numFmtId="0" fontId="56" fillId="0" borderId="0" xfId="0" applyFont="1" applyAlignment="1">
      <alignment horizontal="center" vertical="center"/>
    </xf>
    <xf numFmtId="0" fontId="58" fillId="0" borderId="0" xfId="0" applyFont="1" applyBorder="1" applyAlignment="1">
      <alignment horizontal="left" vertical="center" wrapText="1"/>
    </xf>
    <xf numFmtId="0" fontId="50" fillId="0" borderId="0" xfId="0" applyFont="1" applyAlignment="1">
      <alignment horizontal="center" vertical="center"/>
    </xf>
    <xf numFmtId="0" fontId="50" fillId="0" borderId="0" xfId="0" applyFont="1" applyAlignment="1">
      <alignment horizontal="left" vertical="center"/>
    </xf>
    <xf numFmtId="0" fontId="54" fillId="0" borderId="0" xfId="0" applyFont="1" applyAlignment="1">
      <alignment horizontal="left" vertical="center" wrapText="1"/>
    </xf>
    <xf numFmtId="0" fontId="54" fillId="0" borderId="0" xfId="0" applyFont="1" applyAlignment="1">
      <alignment horizontal="center" vertical="center" wrapText="1"/>
    </xf>
    <xf numFmtId="0" fontId="54" fillId="0" borderId="0" xfId="0" applyFont="1" applyAlignment="1">
      <alignment horizontal="left" vertical="center"/>
    </xf>
    <xf numFmtId="0" fontId="54" fillId="0" borderId="10" xfId="0" applyFont="1" applyBorder="1" applyAlignment="1">
      <alignment horizontal="left" vertical="center"/>
    </xf>
    <xf numFmtId="0" fontId="48" fillId="33"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justify" vertical="center" wrapText="1"/>
    </xf>
    <xf numFmtId="3" fontId="48" fillId="0" borderId="10" xfId="0" applyNumberFormat="1" applyFont="1" applyBorder="1" applyAlignment="1">
      <alignment horizontal="justify" vertical="center" wrapText="1"/>
    </xf>
    <xf numFmtId="0" fontId="48" fillId="0" borderId="10" xfId="0" applyFont="1" applyBorder="1" applyAlignment="1">
      <alignment horizontal="justify" vertical="center" wrapText="1"/>
    </xf>
    <xf numFmtId="3" fontId="33" fillId="0" borderId="10" xfId="0" applyNumberFormat="1" applyFont="1" applyBorder="1" applyAlignment="1">
      <alignment horizontal="justify" vertical="center" wrapText="1"/>
    </xf>
    <xf numFmtId="0" fontId="33" fillId="0" borderId="0" xfId="0" applyFont="1" applyBorder="1" applyAlignment="1">
      <alignment horizontal="center" vertical="center" wrapText="1"/>
    </xf>
    <xf numFmtId="0" fontId="33" fillId="0" borderId="0" xfId="0" applyFont="1" applyBorder="1" applyAlignment="1">
      <alignment horizontal="justify" vertical="center" wrapText="1"/>
    </xf>
    <xf numFmtId="0" fontId="59" fillId="0" borderId="0" xfId="0" applyFont="1" applyAlignment="1">
      <alignment horizontal="justify" vertical="center"/>
    </xf>
    <xf numFmtId="0" fontId="0" fillId="0" borderId="0" xfId="0" applyAlignment="1">
      <alignment vertical="center"/>
    </xf>
    <xf numFmtId="0" fontId="48" fillId="0" borderId="10" xfId="0" applyFont="1" applyBorder="1" applyAlignment="1">
      <alignment horizontal="center" vertical="center" wrapText="1"/>
    </xf>
    <xf numFmtId="0" fontId="50" fillId="0" borderId="16" xfId="0" applyFont="1" applyBorder="1" applyAlignment="1">
      <alignment horizontal="left" vertical="center"/>
    </xf>
    <xf numFmtId="0" fontId="54" fillId="0" borderId="0" xfId="0" applyFont="1" applyBorder="1" applyAlignment="1">
      <alignment horizontal="left" vertical="center"/>
    </xf>
    <xf numFmtId="0" fontId="54" fillId="0" borderId="0" xfId="0" applyFont="1" applyAlignment="1">
      <alignment horizontal="center" vertical="center"/>
    </xf>
    <xf numFmtId="0" fontId="50" fillId="0" borderId="10" xfId="0" applyFont="1" applyBorder="1" applyAlignment="1">
      <alignment horizontal="center" vertical="center"/>
    </xf>
    <xf numFmtId="0" fontId="54" fillId="0" borderId="10" xfId="0" applyFont="1" applyBorder="1" applyAlignment="1">
      <alignment horizontal="center" vertical="center"/>
    </xf>
    <xf numFmtId="0" fontId="54" fillId="0" borderId="15" xfId="0" applyFont="1" applyBorder="1" applyAlignment="1">
      <alignment horizontal="left" vertical="center"/>
    </xf>
    <xf numFmtId="0" fontId="56" fillId="34" borderId="10" xfId="0" applyFont="1" applyFill="1" applyBorder="1" applyAlignment="1">
      <alignment horizontal="center" vertical="center"/>
    </xf>
    <xf numFmtId="0" fontId="51" fillId="0" borderId="0" xfId="0" applyFont="1" applyAlignment="1">
      <alignment horizontal="center" vertical="center" wrapText="1"/>
    </xf>
    <xf numFmtId="0" fontId="60" fillId="0" borderId="15" xfId="0" applyFont="1" applyBorder="1" applyAlignment="1">
      <alignment horizontal="left" vertical="center" wrapText="1"/>
    </xf>
    <xf numFmtId="0" fontId="60" fillId="0" borderId="16" xfId="0" applyFont="1" applyBorder="1" applyAlignment="1">
      <alignment horizontal="left" vertical="center" wrapText="1"/>
    </xf>
    <xf numFmtId="0" fontId="50" fillId="0" borderId="15" xfId="0" applyFont="1" applyBorder="1" applyAlignment="1">
      <alignment horizontal="left" vertical="center"/>
    </xf>
    <xf numFmtId="0" fontId="50" fillId="0" borderId="16" xfId="0" applyFont="1" applyBorder="1" applyAlignment="1">
      <alignment horizontal="left" vertical="center"/>
    </xf>
    <xf numFmtId="0" fontId="54" fillId="0" borderId="15" xfId="0" applyFont="1" applyBorder="1" applyAlignment="1">
      <alignment horizontal="left" vertical="center" wrapText="1"/>
    </xf>
    <xf numFmtId="0" fontId="54" fillId="0" borderId="16" xfId="0" applyFont="1" applyBorder="1" applyAlignment="1">
      <alignment horizontal="left" vertical="center" wrapText="1"/>
    </xf>
    <xf numFmtId="0" fontId="61" fillId="0" borderId="16" xfId="0" applyFont="1" applyBorder="1" applyAlignment="1">
      <alignment horizontal="left" vertical="center" wrapText="1"/>
    </xf>
    <xf numFmtId="0" fontId="61" fillId="34" borderId="15" xfId="0" applyFont="1" applyFill="1" applyBorder="1" applyAlignment="1">
      <alignment horizontal="left" vertical="center" wrapText="1"/>
    </xf>
    <xf numFmtId="0" fontId="61" fillId="34" borderId="16" xfId="0" applyFont="1" applyFill="1" applyBorder="1" applyAlignment="1">
      <alignment horizontal="left" vertical="center" wrapText="1"/>
    </xf>
    <xf numFmtId="0" fontId="61" fillId="34" borderId="17" xfId="0" applyFont="1" applyFill="1" applyBorder="1" applyAlignment="1">
      <alignment horizontal="left" vertical="center" wrapText="1"/>
    </xf>
    <xf numFmtId="0" fontId="50" fillId="0" borderId="10" xfId="0" applyFont="1" applyBorder="1" applyAlignment="1">
      <alignment horizontal="left" vertical="center"/>
    </xf>
    <xf numFmtId="0" fontId="58" fillId="0" borderId="10" xfId="0" applyFont="1" applyBorder="1" applyAlignment="1">
      <alignment horizontal="left" vertical="center" wrapText="1"/>
    </xf>
    <xf numFmtId="0" fontId="54" fillId="0" borderId="10" xfId="0" applyFont="1" applyBorder="1" applyAlignment="1">
      <alignment horizontal="left" vertical="center" wrapText="1"/>
    </xf>
    <xf numFmtId="0" fontId="60" fillId="0" borderId="10" xfId="0" applyFont="1" applyBorder="1" applyAlignment="1">
      <alignment horizontal="left" vertical="center"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54" fillId="0" borderId="15" xfId="0" applyFont="1" applyFill="1" applyBorder="1" applyAlignment="1">
      <alignment horizontal="left" vertical="center"/>
    </xf>
    <xf numFmtId="0" fontId="54" fillId="0" borderId="16" xfId="0" applyFont="1" applyFill="1" applyBorder="1" applyAlignment="1">
      <alignment horizontal="left" vertical="center"/>
    </xf>
    <xf numFmtId="0" fontId="56" fillId="0" borderId="15" xfId="0" applyFont="1" applyBorder="1" applyAlignment="1">
      <alignment horizontal="left" vertical="center" wrapText="1"/>
    </xf>
    <xf numFmtId="0" fontId="56" fillId="0" borderId="17" xfId="0" applyFont="1" applyBorder="1" applyAlignment="1">
      <alignment horizontal="left" vertical="center" wrapText="1"/>
    </xf>
    <xf numFmtId="0" fontId="51" fillId="34" borderId="0" xfId="0" applyFont="1" applyFill="1" applyAlignment="1">
      <alignment horizontal="center" vertical="center" wrapText="1"/>
    </xf>
    <xf numFmtId="0" fontId="50" fillId="0" borderId="0" xfId="0" applyFont="1" applyAlignment="1">
      <alignment horizontal="left" vertical="center" wrapText="1"/>
    </xf>
    <xf numFmtId="0" fontId="51" fillId="0" borderId="0" xfId="0" applyFont="1" applyAlignment="1">
      <alignment horizontal="center" vertical="center" wrapText="1"/>
    </xf>
    <xf numFmtId="0" fontId="54" fillId="0" borderId="0" xfId="0" applyFont="1" applyBorder="1" applyAlignment="1">
      <alignment horizontal="left" vertical="center"/>
    </xf>
    <xf numFmtId="0" fontId="54" fillId="33" borderId="10" xfId="0" applyFont="1" applyFill="1" applyBorder="1" applyAlignment="1">
      <alignment horizontal="center" vertical="center"/>
    </xf>
    <xf numFmtId="0" fontId="56" fillId="0" borderId="10" xfId="0" applyFont="1" applyBorder="1" applyAlignment="1">
      <alignment vertical="center" wrapText="1"/>
    </xf>
    <xf numFmtId="0" fontId="58" fillId="0" borderId="0" xfId="0" applyFont="1" applyBorder="1" applyAlignment="1">
      <alignment horizontal="left" vertical="center" wrapText="1"/>
    </xf>
    <xf numFmtId="0" fontId="60" fillId="0" borderId="0" xfId="0" applyFont="1" applyBorder="1" applyAlignment="1">
      <alignment horizontal="left" vertical="center" wrapText="1"/>
    </xf>
    <xf numFmtId="0" fontId="54" fillId="33" borderId="14" xfId="0" applyFont="1" applyFill="1" applyBorder="1" applyAlignment="1">
      <alignment horizontal="center" vertical="center"/>
    </xf>
    <xf numFmtId="0" fontId="60" fillId="0" borderId="10" xfId="0" applyFont="1" applyFill="1" applyBorder="1" applyAlignment="1">
      <alignment horizontal="left" vertical="center" wrapText="1"/>
    </xf>
    <xf numFmtId="0" fontId="60" fillId="0" borderId="12" xfId="0" applyFont="1" applyBorder="1" applyAlignment="1">
      <alignment horizontal="left" vertical="center" wrapText="1"/>
    </xf>
    <xf numFmtId="0" fontId="60" fillId="0" borderId="14" xfId="0" applyFont="1" applyBorder="1" applyAlignment="1">
      <alignment horizontal="left" vertical="center" wrapText="1"/>
    </xf>
    <xf numFmtId="0" fontId="0" fillId="0" borderId="16" xfId="0" applyBorder="1" applyAlignment="1">
      <alignment vertical="center"/>
    </xf>
    <xf numFmtId="0" fontId="61" fillId="0" borderId="15" xfId="0" applyFont="1" applyBorder="1" applyAlignment="1">
      <alignment horizontal="left" vertical="center" wrapText="1"/>
    </xf>
    <xf numFmtId="0" fontId="60" fillId="0" borderId="17" xfId="0" applyFont="1" applyBorder="1" applyAlignment="1">
      <alignment horizontal="left" vertical="center" wrapText="1"/>
    </xf>
    <xf numFmtId="0" fontId="62" fillId="0" borderId="10" xfId="0" applyFont="1" applyBorder="1" applyAlignment="1">
      <alignment horizontal="left" vertical="center" wrapText="1"/>
    </xf>
    <xf numFmtId="0" fontId="58" fillId="0" borderId="18" xfId="0" applyFont="1" applyBorder="1" applyAlignment="1">
      <alignment horizontal="left" vertical="center" wrapText="1"/>
    </xf>
    <xf numFmtId="0" fontId="57" fillId="0" borderId="0" xfId="0" applyFont="1" applyAlignment="1">
      <alignment horizontal="center" vertical="center"/>
    </xf>
    <xf numFmtId="0" fontId="54" fillId="0" borderId="0" xfId="0" applyFont="1" applyAlignment="1">
      <alignment horizontal="center" vertical="center" wrapText="1"/>
    </xf>
    <xf numFmtId="0" fontId="54" fillId="0" borderId="0" xfId="0" applyFont="1" applyAlignment="1">
      <alignment horizontal="center" vertical="center"/>
    </xf>
    <xf numFmtId="49" fontId="50" fillId="0" borderId="16" xfId="0" applyNumberFormat="1" applyFont="1" applyBorder="1" applyAlignment="1">
      <alignment horizontal="left" vertical="center"/>
    </xf>
    <xf numFmtId="49" fontId="50" fillId="0" borderId="17" xfId="0" applyNumberFormat="1" applyFont="1" applyBorder="1" applyAlignment="1">
      <alignment horizontal="left" vertical="center"/>
    </xf>
    <xf numFmtId="0" fontId="54" fillId="0" borderId="17" xfId="0" applyFont="1" applyBorder="1" applyAlignment="1">
      <alignment horizontal="left" vertical="center" wrapText="1"/>
    </xf>
    <xf numFmtId="0" fontId="61" fillId="0" borderId="10" xfId="0" applyFont="1" applyBorder="1" applyAlignment="1">
      <alignment horizontal="left" vertical="center" wrapText="1"/>
    </xf>
    <xf numFmtId="0" fontId="61" fillId="0" borderId="17" xfId="0" applyFont="1" applyBorder="1" applyAlignment="1">
      <alignment horizontal="left" vertical="center" wrapText="1"/>
    </xf>
    <xf numFmtId="0" fontId="55" fillId="0" borderId="0" xfId="0" applyFont="1" applyAlignment="1">
      <alignment horizontal="center" vertical="center"/>
    </xf>
    <xf numFmtId="0" fontId="48" fillId="33" borderId="15"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63" fillId="34"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276225</xdr:rowOff>
    </xdr:from>
    <xdr:to>
      <xdr:col>2</xdr:col>
      <xdr:colOff>38100</xdr:colOff>
      <xdr:row>1</xdr:row>
      <xdr:rowOff>276225</xdr:rowOff>
    </xdr:to>
    <xdr:sp>
      <xdr:nvSpPr>
        <xdr:cNvPr id="1" name="Straight Connector 2"/>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2" name="Straight Connector 3"/>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3" name="Straight Connector 4"/>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4" name="Straight Connector 5"/>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5" name="Straight Connector 6"/>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6" name="Straight Connector 7"/>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7" name="Straight Connector 8"/>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32"/>
  <sheetViews>
    <sheetView tabSelected="1" zoomScale="85" zoomScaleNormal="85" zoomScalePageLayoutView="0" workbookViewId="0" topLeftCell="A109">
      <selection activeCell="I125" sqref="I125"/>
    </sheetView>
  </sheetViews>
  <sheetFormatPr defaultColWidth="9.00390625" defaultRowHeight="15"/>
  <cols>
    <col min="1" max="1" width="7.00390625" style="74" customWidth="1"/>
    <col min="2" max="2" width="34.7109375" style="75" customWidth="1"/>
    <col min="3" max="3" width="10.140625" style="12" customWidth="1"/>
    <col min="4" max="4" width="12.28125" style="11" customWidth="1"/>
    <col min="5" max="6" width="12.7109375" style="12" customWidth="1"/>
    <col min="7" max="7" width="20.28125" style="12" customWidth="1"/>
    <col min="8" max="8" width="16.8515625" style="12" customWidth="1"/>
    <col min="9" max="9" width="17.28125" style="2" customWidth="1"/>
    <col min="10" max="16384" width="9.00390625" style="2" customWidth="1"/>
  </cols>
  <sheetData>
    <row r="1" spans="1:9" ht="16.5" customHeight="1">
      <c r="A1" s="149" t="s">
        <v>164</v>
      </c>
      <c r="B1" s="149"/>
      <c r="C1" s="149"/>
      <c r="D1" s="119"/>
      <c r="E1" s="119"/>
      <c r="F1" s="119"/>
      <c r="G1" s="119"/>
      <c r="H1" s="8"/>
      <c r="I1" s="3"/>
    </row>
    <row r="2" spans="1:8" ht="25.5" customHeight="1">
      <c r="A2" s="119" t="s">
        <v>117</v>
      </c>
      <c r="B2" s="119"/>
      <c r="C2" s="119"/>
      <c r="D2" s="119"/>
      <c r="E2" s="119"/>
      <c r="F2" s="119"/>
      <c r="G2" s="119"/>
      <c r="H2" s="8"/>
    </row>
    <row r="3" spans="1:8" ht="18" customHeight="1">
      <c r="A3" s="98"/>
      <c r="B3" s="10"/>
      <c r="C3" s="98"/>
      <c r="F3" s="98"/>
      <c r="G3" s="98"/>
      <c r="H3" s="9"/>
    </row>
    <row r="4" spans="1:8" ht="40.5" customHeight="1">
      <c r="A4" s="121" t="s">
        <v>165</v>
      </c>
      <c r="B4" s="121"/>
      <c r="C4" s="121"/>
      <c r="D4" s="121"/>
      <c r="E4" s="121"/>
      <c r="F4" s="121"/>
      <c r="G4" s="121"/>
      <c r="H4" s="8"/>
    </row>
    <row r="5" spans="1:8" ht="22.5" customHeight="1">
      <c r="A5" s="121" t="s">
        <v>158</v>
      </c>
      <c r="B5" s="121"/>
      <c r="C5" s="121"/>
      <c r="D5" s="121"/>
      <c r="E5" s="121"/>
      <c r="F5" s="121"/>
      <c r="G5" s="121"/>
      <c r="H5" s="8"/>
    </row>
    <row r="6" spans="1:8" ht="18" customHeight="1">
      <c r="A6" s="9"/>
      <c r="B6" s="10"/>
      <c r="F6" s="9"/>
      <c r="G6" s="9"/>
      <c r="H6" s="9"/>
    </row>
    <row r="7" spans="1:9" ht="163.5" customHeight="1">
      <c r="A7" s="120" t="s">
        <v>118</v>
      </c>
      <c r="B7" s="120"/>
      <c r="C7" s="120"/>
      <c r="D7" s="120"/>
      <c r="E7" s="120"/>
      <c r="F7" s="120"/>
      <c r="G7" s="120"/>
      <c r="H7" s="13"/>
      <c r="I7" s="1"/>
    </row>
    <row r="8" spans="1:9" ht="12.75" customHeight="1">
      <c r="A8" s="14"/>
      <c r="B8" s="15"/>
      <c r="C8" s="15"/>
      <c r="D8" s="16"/>
      <c r="E8" s="15"/>
      <c r="F8" s="15"/>
      <c r="G8" s="15"/>
      <c r="H8" s="13"/>
      <c r="I8" s="1"/>
    </row>
    <row r="9" spans="1:7" ht="14.25">
      <c r="A9" s="17" t="s">
        <v>41</v>
      </c>
      <c r="B9" s="122" t="s">
        <v>0</v>
      </c>
      <c r="C9" s="122"/>
      <c r="D9" s="122"/>
      <c r="E9" s="122"/>
      <c r="F9" s="122"/>
      <c r="G9" s="122"/>
    </row>
    <row r="10" spans="1:7" ht="15.75">
      <c r="A10" s="17"/>
      <c r="B10" s="92" t="s">
        <v>159</v>
      </c>
      <c r="C10" s="18"/>
      <c r="D10" s="19"/>
      <c r="E10" s="18"/>
      <c r="F10" s="18"/>
      <c r="G10" s="18"/>
    </row>
    <row r="11" spans="1:7" ht="15.75">
      <c r="A11" s="17"/>
      <c r="B11" s="18"/>
      <c r="C11" s="18"/>
      <c r="D11" s="19"/>
      <c r="E11" s="18"/>
      <c r="F11" s="18"/>
      <c r="G11" s="18"/>
    </row>
    <row r="12" spans="1:7" ht="33.75" customHeight="1">
      <c r="A12" s="20" t="s">
        <v>32</v>
      </c>
      <c r="B12" s="123" t="s">
        <v>4</v>
      </c>
      <c r="C12" s="123"/>
      <c r="D12" s="21" t="s">
        <v>7</v>
      </c>
      <c r="E12" s="21" t="s">
        <v>2</v>
      </c>
      <c r="F12" s="21" t="s">
        <v>3</v>
      </c>
      <c r="G12" s="21" t="s">
        <v>5</v>
      </c>
    </row>
    <row r="13" spans="1:8" ht="33.75" customHeight="1">
      <c r="A13" s="22">
        <v>1</v>
      </c>
      <c r="B13" s="111" t="s">
        <v>96</v>
      </c>
      <c r="C13" s="111"/>
      <c r="D13" s="23" t="s">
        <v>8</v>
      </c>
      <c r="E13" s="24"/>
      <c r="F13" s="24"/>
      <c r="G13" s="25"/>
      <c r="H13" s="26" t="e">
        <f>IF(ABS(F13-E13)/E13&gt;10%,"Số liệu chênh lệch giữa hai năm lớn, đề nghị giải thích","")</f>
        <v>#DIV/0!</v>
      </c>
    </row>
    <row r="14" spans="1:8" ht="33.75" customHeight="1">
      <c r="A14" s="22">
        <v>2</v>
      </c>
      <c r="B14" s="111" t="s">
        <v>97</v>
      </c>
      <c r="C14" s="111"/>
      <c r="D14" s="23" t="s">
        <v>8</v>
      </c>
      <c r="E14" s="24"/>
      <c r="F14" s="24"/>
      <c r="G14" s="25"/>
      <c r="H14" s="26" t="e">
        <f>IF(ABS(F14-E14)/E14&gt;10%,"Số liệu chênh lệch giữa hai năm lớn, đề nghị giải thích","")</f>
        <v>#DIV/0!</v>
      </c>
    </row>
    <row r="15" spans="1:8" ht="33.75" customHeight="1">
      <c r="A15" s="22">
        <v>3</v>
      </c>
      <c r="B15" s="111" t="s">
        <v>98</v>
      </c>
      <c r="C15" s="111"/>
      <c r="D15" s="23" t="s">
        <v>8</v>
      </c>
      <c r="E15" s="24"/>
      <c r="F15" s="24"/>
      <c r="G15" s="25"/>
      <c r="H15" s="26" t="e">
        <f>IF(ABS(F15-E15)/E15&gt;10%,"Số liệu chênh lệch giữa hai năm lớn, đề nghị giải thích","")</f>
        <v>#DIV/0!</v>
      </c>
    </row>
    <row r="16" spans="1:8" ht="35.25" customHeight="1">
      <c r="A16" s="22">
        <v>4</v>
      </c>
      <c r="B16" s="111" t="s">
        <v>105</v>
      </c>
      <c r="C16" s="111"/>
      <c r="D16" s="27" t="s">
        <v>9</v>
      </c>
      <c r="E16" s="28"/>
      <c r="F16" s="28"/>
      <c r="G16" s="29"/>
      <c r="H16" s="26" t="e">
        <f>IF(OR(E16/SUM(E13:E15)&lt;30,F16/SUM(F13:F15)&lt;10),"Số liệu thiếu logic, đề nghị kiểm tra lại",IF(ABS(F16-E16)/E16&gt;10%,"Số liệu chênh lệch giữa hai năm lớn, đề nghị giải thích",""))</f>
        <v>#DIV/0!</v>
      </c>
    </row>
    <row r="17" spans="1:8" ht="35.25" customHeight="1">
      <c r="A17" s="22">
        <v>5</v>
      </c>
      <c r="B17" s="111" t="s">
        <v>119</v>
      </c>
      <c r="C17" s="111"/>
      <c r="D17" s="27" t="s">
        <v>9</v>
      </c>
      <c r="E17" s="28"/>
      <c r="F17" s="28"/>
      <c r="G17" s="29"/>
      <c r="H17" s="26" t="e">
        <f>IF(ABS(F17-E17)/E17&gt;20%,"Số liệu chênh lệch giữa hai năm lớn, đề nghị giải thích","")</f>
        <v>#DIV/0!</v>
      </c>
    </row>
    <row r="18" spans="1:8" ht="34.5" customHeight="1">
      <c r="A18" s="22">
        <v>6</v>
      </c>
      <c r="B18" s="103" t="s">
        <v>120</v>
      </c>
      <c r="C18" s="104"/>
      <c r="D18" s="30" t="s">
        <v>10</v>
      </c>
      <c r="E18" s="28"/>
      <c r="F18" s="28"/>
      <c r="G18" s="29"/>
      <c r="H18" s="26" t="e">
        <f>IF(ABS(F18-E18)/E18&gt;20%,"Số liệu chênh lệch giữa hai năm lớn, đề nghị giải thích","")</f>
        <v>#DIV/0!</v>
      </c>
    </row>
    <row r="19" spans="1:7" ht="14.25" customHeight="1">
      <c r="A19" s="17"/>
      <c r="B19" s="18"/>
      <c r="C19" s="17"/>
      <c r="D19" s="31"/>
      <c r="E19" s="32"/>
      <c r="F19" s="32"/>
      <c r="G19" s="32"/>
    </row>
    <row r="20" spans="1:7" ht="14.25">
      <c r="A20" s="17" t="s">
        <v>40</v>
      </c>
      <c r="B20" s="122" t="s">
        <v>6</v>
      </c>
      <c r="C20" s="122"/>
      <c r="D20" s="31"/>
      <c r="E20" s="32"/>
      <c r="F20" s="32"/>
      <c r="G20" s="32"/>
    </row>
    <row r="21" spans="1:7" ht="14.25">
      <c r="A21" s="17"/>
      <c r="B21" s="18"/>
      <c r="C21" s="18"/>
      <c r="D21" s="31"/>
      <c r="E21" s="32"/>
      <c r="F21" s="32"/>
      <c r="G21" s="32"/>
    </row>
    <row r="22" spans="1:7" ht="28.5">
      <c r="A22" s="20" t="s">
        <v>32</v>
      </c>
      <c r="B22" s="123" t="s">
        <v>4</v>
      </c>
      <c r="C22" s="123"/>
      <c r="D22" s="21" t="s">
        <v>7</v>
      </c>
      <c r="E22" s="21" t="s">
        <v>2</v>
      </c>
      <c r="F22" s="21" t="s">
        <v>3</v>
      </c>
      <c r="G22" s="21" t="s">
        <v>5</v>
      </c>
    </row>
    <row r="23" spans="1:7" ht="18" customHeight="1">
      <c r="A23" s="33" t="s">
        <v>56</v>
      </c>
      <c r="B23" s="115" t="s">
        <v>121</v>
      </c>
      <c r="C23" s="116"/>
      <c r="D23" s="34"/>
      <c r="E23" s="34"/>
      <c r="F23" s="34"/>
      <c r="G23" s="35"/>
    </row>
    <row r="24" spans="1:8" ht="21" customHeight="1">
      <c r="A24" s="36">
        <v>1</v>
      </c>
      <c r="B24" s="103" t="s">
        <v>99</v>
      </c>
      <c r="C24" s="104"/>
      <c r="D24" s="37" t="s">
        <v>103</v>
      </c>
      <c r="E24" s="38"/>
      <c r="F24" s="38"/>
      <c r="G24" s="39"/>
      <c r="H24" s="40" t="e">
        <f>IF(ABS(F24-E24)/E24&gt;20%,"Số liệu đột biến giữa hai năm, đề nghị giải thích","")</f>
        <v>#DIV/0!</v>
      </c>
    </row>
    <row r="25" spans="1:8" ht="21" customHeight="1">
      <c r="A25" s="36">
        <v>2</v>
      </c>
      <c r="B25" s="103" t="s">
        <v>104</v>
      </c>
      <c r="C25" s="104"/>
      <c r="D25" s="37" t="s">
        <v>103</v>
      </c>
      <c r="E25" s="38"/>
      <c r="F25" s="38"/>
      <c r="G25" s="39"/>
      <c r="H25" s="40" t="e">
        <f>IF(ABS(F25-E25)/E25&gt;20%,"Số liệu đột biến giữa hai năm, đề nghị giải thích","")</f>
        <v>#DIV/0!</v>
      </c>
    </row>
    <row r="26" spans="1:8" ht="29.25" customHeight="1">
      <c r="A26" s="33" t="s">
        <v>58</v>
      </c>
      <c r="B26" s="115" t="s">
        <v>122</v>
      </c>
      <c r="C26" s="116"/>
      <c r="D26" s="37"/>
      <c r="E26" s="38"/>
      <c r="F26" s="38"/>
      <c r="G26" s="39"/>
      <c r="H26" s="40"/>
    </row>
    <row r="27" spans="1:8" ht="34.5" customHeight="1">
      <c r="A27" s="36">
        <v>1</v>
      </c>
      <c r="B27" s="103" t="s">
        <v>123</v>
      </c>
      <c r="C27" s="104"/>
      <c r="D27" s="30" t="s">
        <v>11</v>
      </c>
      <c r="E27" s="41"/>
      <c r="F27" s="41"/>
      <c r="G27" s="29"/>
      <c r="H27" s="40" t="e">
        <f>IF(OR(E27/E16&gt;1.3,F27/F16&gt;1.3),"Số lượng máy tính quá lớn so với tổng số cán bộ CCVC",IF(ABS(F27-E27)/E27&gt;15%,"Số liệu đột biến giữa hai năm, đề nghị giải thích",""))</f>
        <v>#DIV/0!</v>
      </c>
    </row>
    <row r="28" spans="1:8" ht="21" customHeight="1">
      <c r="A28" s="94" t="s">
        <v>20</v>
      </c>
      <c r="B28" s="101" t="s">
        <v>17</v>
      </c>
      <c r="C28" s="102"/>
      <c r="D28" s="94" t="s">
        <v>11</v>
      </c>
      <c r="E28" s="43"/>
      <c r="F28" s="43"/>
      <c r="G28" s="29"/>
      <c r="H28" s="40" t="e">
        <f>IF(ABS(F28-E28)/E28&gt;20%,"Số liệu đột biến giữa hai năm, đề nghị giải thích","")</f>
        <v>#DIV/0!</v>
      </c>
    </row>
    <row r="29" spans="1:8" ht="21" customHeight="1">
      <c r="A29" s="94" t="s">
        <v>21</v>
      </c>
      <c r="B29" s="101" t="s">
        <v>18</v>
      </c>
      <c r="C29" s="102"/>
      <c r="D29" s="94" t="s">
        <v>11</v>
      </c>
      <c r="E29" s="43"/>
      <c r="F29" s="43"/>
      <c r="G29" s="29"/>
      <c r="H29" s="40" t="e">
        <f aca="true" t="shared" si="0" ref="H29:H36">IF(ABS(F29-E29)/E29&gt;20%,"Số liệu đột biến giữa hai năm, đề nghị giải thích","")</f>
        <v>#DIV/0!</v>
      </c>
    </row>
    <row r="30" spans="1:8" ht="21" customHeight="1">
      <c r="A30" s="94" t="s">
        <v>22</v>
      </c>
      <c r="B30" s="101" t="s">
        <v>19</v>
      </c>
      <c r="C30" s="102"/>
      <c r="D30" s="94" t="s">
        <v>11</v>
      </c>
      <c r="E30" s="43"/>
      <c r="F30" s="43"/>
      <c r="G30" s="29"/>
      <c r="H30" s="40" t="e">
        <f t="shared" si="0"/>
        <v>#DIV/0!</v>
      </c>
    </row>
    <row r="31" spans="1:8" ht="21" customHeight="1">
      <c r="A31" s="95">
        <v>2</v>
      </c>
      <c r="B31" s="96" t="s">
        <v>124</v>
      </c>
      <c r="C31" s="91"/>
      <c r="D31" s="94" t="s">
        <v>11</v>
      </c>
      <c r="E31" s="43"/>
      <c r="F31" s="43"/>
      <c r="G31" s="29"/>
      <c r="H31" s="40"/>
    </row>
    <row r="32" spans="1:8" ht="29.25" customHeight="1">
      <c r="A32" s="30">
        <v>3</v>
      </c>
      <c r="B32" s="103" t="s">
        <v>160</v>
      </c>
      <c r="C32" s="104"/>
      <c r="D32" s="30" t="s">
        <v>12</v>
      </c>
      <c r="E32" s="43"/>
      <c r="F32" s="43"/>
      <c r="G32" s="29"/>
      <c r="H32" s="40" t="e">
        <f t="shared" si="0"/>
        <v>#DIV/0!</v>
      </c>
    </row>
    <row r="33" spans="1:8" ht="21" customHeight="1">
      <c r="A33" s="94" t="s">
        <v>125</v>
      </c>
      <c r="B33" s="109" t="s">
        <v>13</v>
      </c>
      <c r="C33" s="109"/>
      <c r="D33" s="94" t="s">
        <v>12</v>
      </c>
      <c r="E33" s="43"/>
      <c r="F33" s="43"/>
      <c r="G33" s="29"/>
      <c r="H33" s="40" t="e">
        <f t="shared" si="0"/>
        <v>#DIV/0!</v>
      </c>
    </row>
    <row r="34" spans="1:8" ht="21" customHeight="1">
      <c r="A34" s="94" t="s">
        <v>126</v>
      </c>
      <c r="B34" s="109" t="s">
        <v>14</v>
      </c>
      <c r="C34" s="109"/>
      <c r="D34" s="94" t="s">
        <v>12</v>
      </c>
      <c r="E34" s="43"/>
      <c r="F34" s="43"/>
      <c r="G34" s="29"/>
      <c r="H34" s="40" t="e">
        <f t="shared" si="0"/>
        <v>#DIV/0!</v>
      </c>
    </row>
    <row r="35" spans="1:8" ht="21" customHeight="1">
      <c r="A35" s="94" t="s">
        <v>127</v>
      </c>
      <c r="B35" s="109" t="s">
        <v>15</v>
      </c>
      <c r="C35" s="109"/>
      <c r="D35" s="94" t="s">
        <v>12</v>
      </c>
      <c r="E35" s="43"/>
      <c r="F35" s="43"/>
      <c r="G35" s="29"/>
      <c r="H35" s="40" t="e">
        <f t="shared" si="0"/>
        <v>#DIV/0!</v>
      </c>
    </row>
    <row r="36" spans="1:8" ht="21" customHeight="1">
      <c r="A36" s="94" t="s">
        <v>128</v>
      </c>
      <c r="B36" s="109" t="s">
        <v>16</v>
      </c>
      <c r="C36" s="109"/>
      <c r="D36" s="94" t="s">
        <v>12</v>
      </c>
      <c r="E36" s="43"/>
      <c r="F36" s="43"/>
      <c r="G36" s="29"/>
      <c r="H36" s="40" t="e">
        <f t="shared" si="0"/>
        <v>#DIV/0!</v>
      </c>
    </row>
    <row r="37" spans="1:8" ht="30.75" customHeight="1">
      <c r="A37" s="30">
        <v>4</v>
      </c>
      <c r="B37" s="103" t="s">
        <v>100</v>
      </c>
      <c r="C37" s="104"/>
      <c r="D37" s="44"/>
      <c r="E37" s="45" t="s">
        <v>101</v>
      </c>
      <c r="F37" s="46"/>
      <c r="G37" s="47" t="s">
        <v>102</v>
      </c>
      <c r="H37" s="26" t="str">
        <f>IF(OR(E37="",F37=""),"Đề nghị nhập số liệu","")</f>
        <v>Đề nghị nhập số liệu</v>
      </c>
    </row>
    <row r="38" spans="1:7" ht="33" customHeight="1">
      <c r="A38" s="30">
        <v>5</v>
      </c>
      <c r="B38" s="103" t="s">
        <v>31</v>
      </c>
      <c r="C38" s="104"/>
      <c r="D38" s="42"/>
      <c r="E38" s="43"/>
      <c r="F38" s="43"/>
      <c r="G38" s="29"/>
    </row>
    <row r="39" spans="1:8" ht="35.25" customHeight="1">
      <c r="A39" s="48" t="s">
        <v>74</v>
      </c>
      <c r="B39" s="124" t="s">
        <v>129</v>
      </c>
      <c r="C39" s="124"/>
      <c r="D39" s="42" t="s">
        <v>24</v>
      </c>
      <c r="E39" s="43"/>
      <c r="F39" s="43"/>
      <c r="G39" s="29"/>
      <c r="H39" s="40" t="e">
        <f>IF(OR(E39&gt;$E$27,F39&gt;$F$27),"Số liệu này không được vượt quá tổng số máy tính",IF(ABS(F39-E39)/E39&gt;20%,"Số liệu đột biến giữa hai năm, đề nghị giải thích",""))</f>
        <v>#DIV/0!</v>
      </c>
    </row>
    <row r="40" spans="1:7" ht="35.25" customHeight="1">
      <c r="A40" s="48" t="s">
        <v>113</v>
      </c>
      <c r="B40" s="117" t="s">
        <v>130</v>
      </c>
      <c r="C40" s="118"/>
      <c r="D40" s="42"/>
      <c r="E40" s="43"/>
      <c r="F40" s="43"/>
      <c r="G40" s="29"/>
    </row>
    <row r="41" spans="1:12" ht="24" customHeight="1">
      <c r="A41" s="42" t="s">
        <v>45</v>
      </c>
      <c r="B41" s="110" t="s">
        <v>26</v>
      </c>
      <c r="C41" s="110"/>
      <c r="D41" s="42" t="s">
        <v>8</v>
      </c>
      <c r="E41" s="50"/>
      <c r="F41" s="50"/>
      <c r="G41" s="29"/>
      <c r="H41" s="40" t="e">
        <f>IF(OR(E41&gt;$E$13,F41&gt;$F$13),"Số liệu này không được lớn hơn tổng số Sở, ban, ngành của tỉnh",IF(ABS(F41-E41)/E41&gt;20%,"Số liệu đột biến giữa hai năm, đề nghị giải thích",""))</f>
        <v>#DIV/0!</v>
      </c>
      <c r="I41" s="6"/>
      <c r="J41" s="6"/>
      <c r="K41" s="6"/>
      <c r="L41" s="6"/>
    </row>
    <row r="42" spans="1:12" ht="24" customHeight="1">
      <c r="A42" s="42" t="s">
        <v>45</v>
      </c>
      <c r="B42" s="110" t="s">
        <v>27</v>
      </c>
      <c r="C42" s="110"/>
      <c r="D42" s="42" t="s">
        <v>8</v>
      </c>
      <c r="E42" s="50"/>
      <c r="F42" s="50"/>
      <c r="G42" s="29"/>
      <c r="H42" s="40" t="e">
        <f>IF(OR(E42&gt;$E$13,F42&gt;$F$13),"Số liệu này không được lớn hơn tổng số Sở, ban, ngành của tỉnh",IF(ABS(F42-E42)/E42&gt;20%,"Số liệu đột biến giữa hai năm, đề nghị giải thích",""))</f>
        <v>#DIV/0!</v>
      </c>
      <c r="I42" s="6"/>
      <c r="J42" s="6"/>
      <c r="K42" s="6"/>
      <c r="L42" s="6"/>
    </row>
    <row r="43" spans="1:12" ht="24" customHeight="1">
      <c r="A43" s="42" t="s">
        <v>45</v>
      </c>
      <c r="B43" s="110" t="s">
        <v>28</v>
      </c>
      <c r="C43" s="110"/>
      <c r="D43" s="42" t="s">
        <v>8</v>
      </c>
      <c r="E43" s="50"/>
      <c r="F43" s="50"/>
      <c r="G43" s="29"/>
      <c r="H43" s="40" t="e">
        <f>IF(OR(E43&gt;$E$13,F43&gt;$F$13),"Số liệu này không được lớn hơn tổng số Sở, ban, ngành của tỉnh",IF(ABS(F43-E43)/E43&gt;20%,"Số liệu đột biến giữa hai năm, đề nghị giải thích",""))</f>
        <v>#DIV/0!</v>
      </c>
      <c r="I43" s="6"/>
      <c r="J43" s="6"/>
      <c r="K43" s="6"/>
      <c r="L43" s="6"/>
    </row>
    <row r="44" spans="1:12" ht="24" customHeight="1">
      <c r="A44" s="42" t="s">
        <v>45</v>
      </c>
      <c r="B44" s="110" t="s">
        <v>29</v>
      </c>
      <c r="C44" s="110"/>
      <c r="D44" s="42" t="s">
        <v>8</v>
      </c>
      <c r="E44" s="50"/>
      <c r="F44" s="50"/>
      <c r="G44" s="29"/>
      <c r="H44" s="40" t="e">
        <f>IF(OR(E44&gt;$E$13,F44&gt;$F$13),"Số liệu này không được lớn hơn tổng số Sở, ban, ngành của tỉnh",IF(ABS(F44-E44)/E44&gt;20%,"Số liệu đột biến giữa hai năm, đề nghị giải thích",""))</f>
        <v>#DIV/0!</v>
      </c>
      <c r="I44" s="6"/>
      <c r="J44" s="6"/>
      <c r="K44" s="6"/>
      <c r="L44" s="6"/>
    </row>
    <row r="45" spans="1:12" ht="24" customHeight="1">
      <c r="A45" s="42" t="s">
        <v>45</v>
      </c>
      <c r="B45" s="110" t="s">
        <v>30</v>
      </c>
      <c r="C45" s="110"/>
      <c r="D45" s="42" t="s">
        <v>8</v>
      </c>
      <c r="E45" s="50"/>
      <c r="F45" s="50"/>
      <c r="G45" s="29"/>
      <c r="H45" s="40"/>
      <c r="I45" s="6"/>
      <c r="J45" s="6"/>
      <c r="K45" s="6"/>
      <c r="L45" s="6"/>
    </row>
    <row r="46" spans="1:7" ht="35.25" customHeight="1">
      <c r="A46" s="48" t="s">
        <v>81</v>
      </c>
      <c r="B46" s="117" t="s">
        <v>131</v>
      </c>
      <c r="C46" s="118"/>
      <c r="D46" s="42"/>
      <c r="E46" s="50"/>
      <c r="F46" s="50"/>
      <c r="G46" s="29"/>
    </row>
    <row r="47" spans="1:11" ht="24" customHeight="1">
      <c r="A47" s="42" t="s">
        <v>45</v>
      </c>
      <c r="B47" s="110" t="s">
        <v>33</v>
      </c>
      <c r="C47" s="110"/>
      <c r="D47" s="42" t="s">
        <v>8</v>
      </c>
      <c r="E47" s="50"/>
      <c r="F47" s="50"/>
      <c r="G47" s="29"/>
      <c r="H47" s="40" t="e">
        <f>IF(OR(E47&gt;$E$13,F47&gt;$F$13),"Số liệu này không được lớn hơn tổng số Sở, ban, ngành của tỉnh",IF(ABS(F47-E47)/E47&gt;20%,"Số liệu đột biến giữa hai năm, đề nghị giải thích",""))</f>
        <v>#DIV/0!</v>
      </c>
      <c r="I47" s="6"/>
      <c r="J47" s="4"/>
      <c r="K47" s="4"/>
    </row>
    <row r="48" spans="1:9" ht="24" customHeight="1">
      <c r="A48" s="42" t="s">
        <v>45</v>
      </c>
      <c r="B48" s="110" t="s">
        <v>34</v>
      </c>
      <c r="C48" s="110"/>
      <c r="D48" s="42" t="s">
        <v>8</v>
      </c>
      <c r="E48" s="50"/>
      <c r="F48" s="50"/>
      <c r="G48" s="29"/>
      <c r="H48" s="40" t="e">
        <f>IF(OR(E48&gt;$E$13,F48&gt;$F$13),"Số liệu này không được lớn hơn tổng số Sở, ban, ngành của tỉnh",IF(ABS(F48-E48)/E48&gt;20%,"Số liệu đột biến giữa hai năm, đề nghị giải thích",""))</f>
        <v>#DIV/0!</v>
      </c>
      <c r="I48" s="6"/>
    </row>
    <row r="49" spans="1:9" ht="24" customHeight="1">
      <c r="A49" s="42" t="s">
        <v>45</v>
      </c>
      <c r="B49" s="110" t="s">
        <v>35</v>
      </c>
      <c r="C49" s="110"/>
      <c r="D49" s="42" t="s">
        <v>8</v>
      </c>
      <c r="E49" s="50"/>
      <c r="F49" s="50"/>
      <c r="G49" s="29"/>
      <c r="H49" s="40" t="e">
        <f>IF(OR(E49&gt;$E$13,F49&gt;$F$13),"Số liệu này không được lớn hơn tổng số Sở, ban, ngành của tỉnh",IF(ABS(F49-E49)/E49&gt;20%,"Số liệu đột biến giữa hai năm, đề nghị giải thích",""))</f>
        <v>#DIV/0!</v>
      </c>
      <c r="I49" s="6"/>
    </row>
    <row r="50" spans="1:9" ht="24" customHeight="1">
      <c r="A50" s="42" t="s">
        <v>45</v>
      </c>
      <c r="B50" s="110" t="s">
        <v>36</v>
      </c>
      <c r="C50" s="110"/>
      <c r="D50" s="42" t="s">
        <v>8</v>
      </c>
      <c r="E50" s="50"/>
      <c r="F50" s="50"/>
      <c r="G50" s="29"/>
      <c r="H50" s="40" t="e">
        <f>IF(OR(E50&gt;$E$13,F50&gt;$F$13),"Số liệu này không được lớn hơn tổng số Sở, ban, ngành của tỉnh",IF(ABS(F50-E50)/E50&gt;20%,"Số liệu đột biến giữa hai năm, đề nghị giải thích",""))</f>
        <v>#DIV/0!</v>
      </c>
      <c r="I50" s="6"/>
    </row>
    <row r="51" spans="1:9" ht="24" customHeight="1">
      <c r="A51" s="42" t="s">
        <v>45</v>
      </c>
      <c r="B51" s="110" t="s">
        <v>37</v>
      </c>
      <c r="C51" s="110"/>
      <c r="D51" s="42" t="s">
        <v>8</v>
      </c>
      <c r="E51" s="50"/>
      <c r="F51" s="50"/>
      <c r="G51" s="29"/>
      <c r="H51" s="40" t="e">
        <f>IF(OR(E51&gt;$E$13,F51&gt;$F$13),"Số liệu này không được lớn hơn tổng số Sở, ban, ngành của tỉnh",IF(ABS(F51-E51)/E51&gt;20%,"Số liệu đột biến giữa hai năm, đề nghị giải thích",""))</f>
        <v>#DIV/0!</v>
      </c>
      <c r="I51" s="6"/>
    </row>
    <row r="52" spans="1:9" ht="24" customHeight="1">
      <c r="A52" s="42" t="s">
        <v>45</v>
      </c>
      <c r="B52" s="110" t="s">
        <v>30</v>
      </c>
      <c r="C52" s="110"/>
      <c r="D52" s="42" t="s">
        <v>8</v>
      </c>
      <c r="E52" s="50"/>
      <c r="F52" s="50"/>
      <c r="G52" s="29"/>
      <c r="H52" s="40"/>
      <c r="I52" s="6"/>
    </row>
    <row r="53" spans="1:8" ht="30.75" customHeight="1">
      <c r="A53" s="30">
        <v>6</v>
      </c>
      <c r="B53" s="112" t="s">
        <v>132</v>
      </c>
      <c r="C53" s="112"/>
      <c r="D53" s="30" t="s">
        <v>38</v>
      </c>
      <c r="E53" s="28"/>
      <c r="F53" s="28"/>
      <c r="G53" s="29"/>
      <c r="H53" s="26" t="str">
        <f>IF(OR(E53="",F53=""),"Đề nghị nhập số liệu","")</f>
        <v>Đề nghị nhập số liệu</v>
      </c>
    </row>
    <row r="54" spans="1:8" ht="31.5" customHeight="1">
      <c r="A54" s="30">
        <v>7</v>
      </c>
      <c r="B54" s="112" t="s">
        <v>133</v>
      </c>
      <c r="C54" s="112"/>
      <c r="D54" s="30" t="s">
        <v>38</v>
      </c>
      <c r="E54" s="28"/>
      <c r="F54" s="28"/>
      <c r="G54" s="29"/>
      <c r="H54" s="26" t="str">
        <f>IF(OR(E54="",F54=""),"Đề nghị nhập số liệu","")</f>
        <v>Đề nghị nhập số liệu</v>
      </c>
    </row>
    <row r="55" spans="1:7" ht="15">
      <c r="A55" s="31"/>
      <c r="B55" s="125"/>
      <c r="C55" s="125"/>
      <c r="D55" s="31"/>
      <c r="E55" s="52"/>
      <c r="F55" s="52"/>
      <c r="G55" s="32"/>
    </row>
    <row r="56" spans="1:7" ht="14.25">
      <c r="A56" s="17" t="s">
        <v>43</v>
      </c>
      <c r="B56" s="126" t="s">
        <v>39</v>
      </c>
      <c r="C56" s="126"/>
      <c r="D56" s="31"/>
      <c r="E56" s="52"/>
      <c r="F56" s="52"/>
      <c r="G56" s="32"/>
    </row>
    <row r="57" spans="1:7" ht="15">
      <c r="A57" s="31"/>
      <c r="B57" s="125"/>
      <c r="C57" s="125"/>
      <c r="D57" s="31"/>
      <c r="E57" s="52"/>
      <c r="F57" s="52"/>
      <c r="G57" s="32"/>
    </row>
    <row r="58" spans="1:7" ht="28.5">
      <c r="A58" s="53" t="s">
        <v>32</v>
      </c>
      <c r="B58" s="127" t="s">
        <v>4</v>
      </c>
      <c r="C58" s="127"/>
      <c r="D58" s="54" t="s">
        <v>7</v>
      </c>
      <c r="E58" s="54" t="s">
        <v>2</v>
      </c>
      <c r="F58" s="54" t="s">
        <v>3</v>
      </c>
      <c r="G58" s="54" t="s">
        <v>5</v>
      </c>
    </row>
    <row r="59" spans="1:8" s="7" customFormat="1" ht="19.5" customHeight="1">
      <c r="A59" s="55"/>
      <c r="B59" s="115" t="s">
        <v>134</v>
      </c>
      <c r="C59" s="116"/>
      <c r="D59" s="34"/>
      <c r="E59" s="56"/>
      <c r="F59" s="56"/>
      <c r="G59" s="35"/>
      <c r="H59" s="51"/>
    </row>
    <row r="60" spans="1:8" s="7" customFormat="1" ht="32.25" customHeight="1">
      <c r="A60" s="33">
        <v>1</v>
      </c>
      <c r="B60" s="128" t="s">
        <v>135</v>
      </c>
      <c r="C60" s="128"/>
      <c r="D60" s="33" t="s">
        <v>9</v>
      </c>
      <c r="E60" s="57"/>
      <c r="F60" s="57"/>
      <c r="G60" s="58"/>
      <c r="H60" s="59" t="e">
        <f>IF(OR(E60/E16&gt;13%,F60/F16&gt;13%),"Số liệu cán bộ chuyên trách CNTT quá cao so với tổng số cán bộ toàn tỉnh",IF(ABS(F60-E60)/E60&gt;10%,"Số liệu đột biết giữa hai năm, đề nghị giải thích",""))</f>
        <v>#DIV/0!</v>
      </c>
    </row>
    <row r="61" spans="1:9" ht="32.25" customHeight="1">
      <c r="A61" s="33">
        <v>2</v>
      </c>
      <c r="B61" s="129" t="s">
        <v>136</v>
      </c>
      <c r="C61" s="129"/>
      <c r="D61" s="60" t="s">
        <v>9</v>
      </c>
      <c r="E61" s="61"/>
      <c r="F61" s="61"/>
      <c r="G61" s="62"/>
      <c r="H61" s="40" t="e">
        <f>IF(OR(E61&gt;$E$60,F61&gt;$F$60),"Số liệu này không được lớn hơn số cán bộ chuyên trách CNTT",IF((F61-E61)/E61&gt;20%,"Số liệu đột biến giữa hai năm, đề nghị giải thích",""))</f>
        <v>#DIV/0!</v>
      </c>
      <c r="I61" s="5"/>
    </row>
    <row r="62" spans="1:9" ht="32.25" customHeight="1">
      <c r="A62" s="33">
        <v>3</v>
      </c>
      <c r="B62" s="112" t="s">
        <v>137</v>
      </c>
      <c r="C62" s="112"/>
      <c r="D62" s="30" t="s">
        <v>9</v>
      </c>
      <c r="E62" s="28"/>
      <c r="F62" s="28"/>
      <c r="G62" s="29"/>
      <c r="H62" s="40" t="e">
        <f>IF(OR(E62&gt;$E$60,F62&gt;$F$60),"Số liệu này không được lớn hơn số cán bộ chuyên trách CNTT",IF((F62-E62)/E62&gt;20%,"Số liệu đột biến giữa hai năm, đề nghị giải thích",""))</f>
        <v>#DIV/0!</v>
      </c>
      <c r="I62" s="5"/>
    </row>
    <row r="63" spans="1:8" ht="66.75" customHeight="1">
      <c r="A63" s="33">
        <v>4</v>
      </c>
      <c r="B63" s="112" t="s">
        <v>138</v>
      </c>
      <c r="C63" s="112"/>
      <c r="D63" s="30" t="s">
        <v>9</v>
      </c>
      <c r="E63" s="28"/>
      <c r="F63" s="28"/>
      <c r="G63" s="29"/>
      <c r="H63" s="40" t="e">
        <f>IF(OR(E63/$E$16&gt;1.1,F63/$F$16&gt;1.1),"Số liệu này quá cao so với tổng số cán bộ",IF(ABS(F63-E63)/E63&gt;20%,"Số liệu đột biến giữa hai năm, đề nghị giải thích",""))</f>
        <v>#DIV/0!</v>
      </c>
    </row>
    <row r="64" spans="1:8" ht="32.25" customHeight="1">
      <c r="A64" s="33">
        <v>5</v>
      </c>
      <c r="B64" s="130" t="s">
        <v>139</v>
      </c>
      <c r="C64" s="130"/>
      <c r="D64" s="63" t="s">
        <v>9</v>
      </c>
      <c r="E64" s="64"/>
      <c r="F64" s="64"/>
      <c r="G64" s="65"/>
      <c r="H64" s="40" t="e">
        <f>IF(OR(E64/$E$16&gt;1.1,F64/$F$16&gt;1.1),"Số liệu này quá cao so với tổng số cán bộ",IF(ABS(F64-E64)/E64&gt;20%,"Số liệu đột biến giữa hai năm, đề nghị giải thích",""))</f>
        <v>#DIV/0!</v>
      </c>
    </row>
    <row r="65" spans="1:8" ht="32.25" customHeight="1">
      <c r="A65" s="33">
        <v>6</v>
      </c>
      <c r="B65" s="112" t="s">
        <v>140</v>
      </c>
      <c r="C65" s="112"/>
      <c r="D65" s="30" t="s">
        <v>38</v>
      </c>
      <c r="E65" s="28"/>
      <c r="F65" s="28"/>
      <c r="G65" s="29"/>
      <c r="H65" s="26" t="str">
        <f>IF(OR(E65="",F65=""),"Đề nghị nhập số liệu","")</f>
        <v>Đề nghị nhập số liệu</v>
      </c>
    </row>
    <row r="66" spans="1:7" ht="15">
      <c r="A66" s="31"/>
      <c r="B66" s="125"/>
      <c r="C66" s="125"/>
      <c r="D66" s="31"/>
      <c r="E66" s="32"/>
      <c r="F66" s="32"/>
      <c r="G66" s="32"/>
    </row>
    <row r="67" spans="1:7" ht="14.25">
      <c r="A67" s="17" t="s">
        <v>42</v>
      </c>
      <c r="B67" s="126" t="s">
        <v>44</v>
      </c>
      <c r="C67" s="126"/>
      <c r="D67" s="31"/>
      <c r="E67" s="32"/>
      <c r="F67" s="32"/>
      <c r="G67" s="32"/>
    </row>
    <row r="68" spans="1:7" ht="15">
      <c r="A68" s="31"/>
      <c r="B68" s="125"/>
      <c r="C68" s="125"/>
      <c r="D68" s="31"/>
      <c r="E68" s="32"/>
      <c r="F68" s="32"/>
      <c r="G68" s="32"/>
    </row>
    <row r="69" spans="1:7" ht="28.5">
      <c r="A69" s="20" t="s">
        <v>32</v>
      </c>
      <c r="B69" s="123" t="s">
        <v>4</v>
      </c>
      <c r="C69" s="123"/>
      <c r="D69" s="21" t="s">
        <v>7</v>
      </c>
      <c r="E69" s="21" t="s">
        <v>2</v>
      </c>
      <c r="F69" s="21" t="s">
        <v>3</v>
      </c>
      <c r="G69" s="21" t="s">
        <v>5</v>
      </c>
    </row>
    <row r="70" spans="1:8" ht="48.75" customHeight="1">
      <c r="A70" s="30">
        <v>1</v>
      </c>
      <c r="B70" s="112" t="s">
        <v>141</v>
      </c>
      <c r="C70" s="112"/>
      <c r="D70" s="94" t="s">
        <v>9</v>
      </c>
      <c r="E70" s="66"/>
      <c r="F70" s="66"/>
      <c r="G70" s="29"/>
      <c r="H70" s="40" t="e">
        <f>IF(OR(E70/$E$16&gt;1,F70/$F$16&gt;1),"Số liệu này không được vượt quá tổng số cán bộ CCVC",IF(ABS(F70-E70)&gt;20%,"Số liệu đột biến giữa hai năm, đề nghị giải thích",""))</f>
        <v>#DIV/0!</v>
      </c>
    </row>
    <row r="71" spans="1:8" ht="36.75" customHeight="1">
      <c r="A71" s="30">
        <v>2</v>
      </c>
      <c r="B71" s="112" t="s">
        <v>142</v>
      </c>
      <c r="C71" s="112"/>
      <c r="D71" s="94" t="s">
        <v>9</v>
      </c>
      <c r="E71" s="66"/>
      <c r="F71" s="66"/>
      <c r="G71" s="29"/>
      <c r="H71" s="40" t="e">
        <f>IF(OR(E71/$E$16&gt;1,F71/$F$16&gt;1),"Số liệu này không được vượt quá tổng số cán bộ CCVC",IF(ABS(F71-E71)&gt;20%,"Số liệu đột biến giữa hai năm, đề nghị giải thích",""))</f>
        <v>#DIV/0!</v>
      </c>
    </row>
    <row r="72" spans="1:7" ht="39" customHeight="1">
      <c r="A72" s="30">
        <v>3</v>
      </c>
      <c r="B72" s="99" t="s">
        <v>143</v>
      </c>
      <c r="C72" s="100"/>
      <c r="D72" s="42"/>
      <c r="E72" s="29"/>
      <c r="F72" s="29"/>
      <c r="G72" s="29"/>
    </row>
    <row r="73" spans="1:8" ht="36.75" customHeight="1">
      <c r="A73" s="42" t="s">
        <v>45</v>
      </c>
      <c r="B73" s="110" t="s">
        <v>46</v>
      </c>
      <c r="C73" s="110"/>
      <c r="D73" s="42"/>
      <c r="E73" s="66"/>
      <c r="F73" s="66"/>
      <c r="G73" s="29"/>
      <c r="H73" s="40" t="e">
        <f aca="true" t="shared" si="1" ref="H73:H78">IF(OR(E73&gt;$E$13,F73&gt;$F$13),"Số liệu này không được lớn hơn tổng số sở, ban, ngành của tỉnh",IF(ABS(F73-E73)/E73&gt;20%,"Số liệu đột biến giữa hai năm, đề nghị giải thích",""))</f>
        <v>#DIV/0!</v>
      </c>
    </row>
    <row r="74" spans="1:8" ht="28.5" customHeight="1">
      <c r="A74" s="42" t="s">
        <v>45</v>
      </c>
      <c r="B74" s="110" t="s">
        <v>47</v>
      </c>
      <c r="C74" s="110"/>
      <c r="D74" s="42"/>
      <c r="E74" s="66"/>
      <c r="F74" s="66"/>
      <c r="G74" s="29"/>
      <c r="H74" s="40" t="e">
        <f t="shared" si="1"/>
        <v>#DIV/0!</v>
      </c>
    </row>
    <row r="75" spans="1:8" ht="28.5" customHeight="1">
      <c r="A75" s="42" t="s">
        <v>45</v>
      </c>
      <c r="B75" s="110" t="s">
        <v>48</v>
      </c>
      <c r="C75" s="110"/>
      <c r="D75" s="42"/>
      <c r="E75" s="66"/>
      <c r="F75" s="66"/>
      <c r="G75" s="29"/>
      <c r="H75" s="40" t="e">
        <f t="shared" si="1"/>
        <v>#DIV/0!</v>
      </c>
    </row>
    <row r="76" spans="1:8" ht="28.5" customHeight="1">
      <c r="A76" s="42" t="s">
        <v>45</v>
      </c>
      <c r="B76" s="110" t="s">
        <v>106</v>
      </c>
      <c r="C76" s="110"/>
      <c r="D76" s="42"/>
      <c r="E76" s="66"/>
      <c r="F76" s="66"/>
      <c r="G76" s="29"/>
      <c r="H76" s="40" t="e">
        <f t="shared" si="1"/>
        <v>#DIV/0!</v>
      </c>
    </row>
    <row r="77" spans="1:8" ht="28.5" customHeight="1">
      <c r="A77" s="42" t="s">
        <v>45</v>
      </c>
      <c r="B77" s="110" t="s">
        <v>107</v>
      </c>
      <c r="C77" s="110"/>
      <c r="D77" s="42"/>
      <c r="E77" s="66"/>
      <c r="F77" s="66"/>
      <c r="G77" s="29"/>
      <c r="H77" s="40" t="e">
        <f t="shared" si="1"/>
        <v>#DIV/0!</v>
      </c>
    </row>
    <row r="78" spans="1:8" ht="28.5" customHeight="1">
      <c r="A78" s="42" t="s">
        <v>45</v>
      </c>
      <c r="B78" s="110" t="s">
        <v>49</v>
      </c>
      <c r="C78" s="110"/>
      <c r="D78" s="42"/>
      <c r="E78" s="66"/>
      <c r="F78" s="66"/>
      <c r="G78" s="29"/>
      <c r="H78" s="40" t="e">
        <f t="shared" si="1"/>
        <v>#DIV/0!</v>
      </c>
    </row>
    <row r="79" spans="1:8" ht="28.5" customHeight="1">
      <c r="A79" s="42" t="s">
        <v>45</v>
      </c>
      <c r="B79" s="110" t="s">
        <v>50</v>
      </c>
      <c r="C79" s="110"/>
      <c r="D79" s="42"/>
      <c r="E79" s="66"/>
      <c r="F79" s="66"/>
      <c r="G79" s="29"/>
      <c r="H79" s="40"/>
    </row>
    <row r="80" spans="1:7" ht="21.75" customHeight="1">
      <c r="A80" s="93">
        <v>4</v>
      </c>
      <c r="B80" s="99" t="s">
        <v>144</v>
      </c>
      <c r="C80" s="100"/>
      <c r="D80" s="100"/>
      <c r="E80" s="100"/>
      <c r="F80" s="100"/>
      <c r="G80" s="133"/>
    </row>
    <row r="81" spans="1:7" ht="39.75" customHeight="1">
      <c r="A81" s="30">
        <v>5</v>
      </c>
      <c r="B81" s="99" t="s">
        <v>145</v>
      </c>
      <c r="C81" s="131"/>
      <c r="D81" s="42"/>
      <c r="E81" s="29"/>
      <c r="F81" s="29"/>
      <c r="G81" s="29"/>
    </row>
    <row r="82" spans="1:7" ht="37.5" customHeight="1">
      <c r="A82" s="48" t="s">
        <v>74</v>
      </c>
      <c r="B82" s="132" t="s">
        <v>146</v>
      </c>
      <c r="C82" s="105"/>
      <c r="D82" s="42"/>
      <c r="E82" s="29"/>
      <c r="F82" s="29"/>
      <c r="G82" s="29"/>
    </row>
    <row r="83" spans="1:7" ht="28.5" customHeight="1">
      <c r="A83" s="68" t="s">
        <v>147</v>
      </c>
      <c r="B83" s="134" t="s">
        <v>62</v>
      </c>
      <c r="C83" s="134"/>
      <c r="D83" s="42"/>
      <c r="E83" s="29"/>
      <c r="F83" s="29"/>
      <c r="G83" s="29"/>
    </row>
    <row r="84" spans="1:8" ht="28.5" customHeight="1">
      <c r="A84" s="42" t="s">
        <v>45</v>
      </c>
      <c r="B84" s="135" t="s">
        <v>63</v>
      </c>
      <c r="C84" s="125"/>
      <c r="D84" s="42"/>
      <c r="E84" s="66"/>
      <c r="F84" s="66"/>
      <c r="G84" s="29"/>
      <c r="H84" s="40" t="e">
        <f aca="true" t="shared" si="2" ref="H84:H93">IF(OR(E84&gt;$E$13,F84&gt;$F$13),"Số liệu này không được lớn hơn tổng số sở, ban, ngành của tỉnh",IF(ABS(F84-E84)/E84&gt;20%,"Số liệu đột biến giữa hai năm, đề nghị giải thích",""))</f>
        <v>#DIV/0!</v>
      </c>
    </row>
    <row r="85" spans="1:8" ht="28.5" customHeight="1">
      <c r="A85" s="69" t="s">
        <v>45</v>
      </c>
      <c r="B85" s="110" t="s">
        <v>64</v>
      </c>
      <c r="C85" s="110"/>
      <c r="D85" s="42"/>
      <c r="E85" s="66"/>
      <c r="F85" s="66"/>
      <c r="G85" s="29"/>
      <c r="H85" s="40" t="e">
        <f t="shared" si="2"/>
        <v>#DIV/0!</v>
      </c>
    </row>
    <row r="86" spans="1:8" ht="28.5" customHeight="1">
      <c r="A86" s="69" t="s">
        <v>45</v>
      </c>
      <c r="B86" s="110" t="s">
        <v>65</v>
      </c>
      <c r="C86" s="110"/>
      <c r="D86" s="42"/>
      <c r="E86" s="66"/>
      <c r="F86" s="66"/>
      <c r="G86" s="29"/>
      <c r="H86" s="40" t="e">
        <f t="shared" si="2"/>
        <v>#DIV/0!</v>
      </c>
    </row>
    <row r="87" spans="1:8" ht="28.5" customHeight="1">
      <c r="A87" s="69" t="s">
        <v>45</v>
      </c>
      <c r="B87" s="110" t="s">
        <v>66</v>
      </c>
      <c r="C87" s="110"/>
      <c r="D87" s="42"/>
      <c r="E87" s="66"/>
      <c r="F87" s="66"/>
      <c r="G87" s="29"/>
      <c r="H87" s="40" t="e">
        <f t="shared" si="2"/>
        <v>#DIV/0!</v>
      </c>
    </row>
    <row r="88" spans="1:8" ht="28.5" customHeight="1">
      <c r="A88" s="69" t="s">
        <v>45</v>
      </c>
      <c r="B88" s="110" t="s">
        <v>67</v>
      </c>
      <c r="C88" s="110"/>
      <c r="D88" s="42"/>
      <c r="E88" s="66"/>
      <c r="F88" s="66"/>
      <c r="G88" s="29"/>
      <c r="H88" s="40" t="e">
        <f t="shared" si="2"/>
        <v>#DIV/0!</v>
      </c>
    </row>
    <row r="89" spans="1:8" ht="28.5" customHeight="1">
      <c r="A89" s="69" t="s">
        <v>45</v>
      </c>
      <c r="B89" s="110" t="s">
        <v>68</v>
      </c>
      <c r="C89" s="110"/>
      <c r="D89" s="42"/>
      <c r="E89" s="66"/>
      <c r="F89" s="66"/>
      <c r="G89" s="29"/>
      <c r="H89" s="40"/>
    </row>
    <row r="90" spans="1:7" ht="28.5" customHeight="1">
      <c r="A90" s="49" t="s">
        <v>148</v>
      </c>
      <c r="B90" s="134" t="s">
        <v>69</v>
      </c>
      <c r="C90" s="134"/>
      <c r="D90" s="42"/>
      <c r="E90" s="29"/>
      <c r="F90" s="29"/>
      <c r="G90" s="29"/>
    </row>
    <row r="91" spans="1:8" ht="28.5" customHeight="1">
      <c r="A91" s="42" t="s">
        <v>45</v>
      </c>
      <c r="B91" s="110" t="s">
        <v>70</v>
      </c>
      <c r="C91" s="110"/>
      <c r="D91" s="42"/>
      <c r="E91" s="66"/>
      <c r="F91" s="66"/>
      <c r="G91" s="29"/>
      <c r="H91" s="40" t="e">
        <f t="shared" si="2"/>
        <v>#DIV/0!</v>
      </c>
    </row>
    <row r="92" spans="1:8" ht="28.5" customHeight="1">
      <c r="A92" s="42" t="s">
        <v>45</v>
      </c>
      <c r="B92" s="110" t="s">
        <v>71</v>
      </c>
      <c r="C92" s="110"/>
      <c r="D92" s="42"/>
      <c r="E92" s="66"/>
      <c r="F92" s="66"/>
      <c r="G92" s="29"/>
      <c r="H92" s="40" t="e">
        <f t="shared" si="2"/>
        <v>#DIV/0!</v>
      </c>
    </row>
    <row r="93" spans="1:8" ht="28.5" customHeight="1">
      <c r="A93" s="42" t="s">
        <v>45</v>
      </c>
      <c r="B93" s="110" t="s">
        <v>72</v>
      </c>
      <c r="C93" s="110"/>
      <c r="D93" s="42"/>
      <c r="E93" s="66"/>
      <c r="F93" s="66"/>
      <c r="G93" s="29"/>
      <c r="H93" s="40" t="e">
        <f t="shared" si="2"/>
        <v>#DIV/0!</v>
      </c>
    </row>
    <row r="94" spans="1:7" ht="28.5" customHeight="1">
      <c r="A94" s="30">
        <v>6</v>
      </c>
      <c r="B94" s="112" t="s">
        <v>73</v>
      </c>
      <c r="C94" s="112"/>
      <c r="D94" s="42"/>
      <c r="E94" s="29"/>
      <c r="F94" s="29"/>
      <c r="G94" s="29"/>
    </row>
    <row r="95" spans="1:7" ht="28.5" customHeight="1">
      <c r="A95" s="48" t="s">
        <v>23</v>
      </c>
      <c r="B95" s="142" t="s">
        <v>149</v>
      </c>
      <c r="C95" s="142"/>
      <c r="D95" s="42"/>
      <c r="E95" s="29"/>
      <c r="F95" s="29"/>
      <c r="G95" s="29"/>
    </row>
    <row r="96" spans="1:8" ht="36" customHeight="1">
      <c r="A96" s="42" t="s">
        <v>45</v>
      </c>
      <c r="B96" s="113" t="s">
        <v>75</v>
      </c>
      <c r="C96" s="114"/>
      <c r="D96" s="42" t="s">
        <v>88</v>
      </c>
      <c r="E96" s="70"/>
      <c r="F96" s="70"/>
      <c r="G96" s="29"/>
      <c r="H96" s="40" t="e">
        <f aca="true" t="shared" si="3" ref="H96:H101">IF(OR(E96&gt;1,F96&gt;1),"Số liệu này không được vượt quá 100%",IF(ABS(F96-E96)/E96&gt;20%,"Số liệu đột biến giữa hai năm, đề nghị giải thích",""))</f>
        <v>#DIV/0!</v>
      </c>
    </row>
    <row r="97" spans="1:8" ht="36" customHeight="1">
      <c r="A97" s="42" t="s">
        <v>45</v>
      </c>
      <c r="B97" s="113" t="s">
        <v>76</v>
      </c>
      <c r="C97" s="114"/>
      <c r="D97" s="42" t="s">
        <v>88</v>
      </c>
      <c r="E97" s="70"/>
      <c r="F97" s="70"/>
      <c r="G97" s="29"/>
      <c r="H97" s="40" t="e">
        <f t="shared" si="3"/>
        <v>#DIV/0!</v>
      </c>
    </row>
    <row r="98" spans="1:8" ht="36" customHeight="1">
      <c r="A98" s="42" t="s">
        <v>45</v>
      </c>
      <c r="B98" s="113" t="s">
        <v>80</v>
      </c>
      <c r="C98" s="114"/>
      <c r="D98" s="42" t="s">
        <v>88</v>
      </c>
      <c r="E98" s="70"/>
      <c r="F98" s="70"/>
      <c r="G98" s="29"/>
      <c r="H98" s="40" t="e">
        <f t="shared" si="3"/>
        <v>#DIV/0!</v>
      </c>
    </row>
    <row r="99" spans="1:8" ht="36.75" customHeight="1">
      <c r="A99" s="42" t="s">
        <v>45</v>
      </c>
      <c r="B99" s="113" t="s">
        <v>77</v>
      </c>
      <c r="C99" s="114"/>
      <c r="D99" s="42" t="s">
        <v>88</v>
      </c>
      <c r="E99" s="70"/>
      <c r="F99" s="70"/>
      <c r="G99" s="29"/>
      <c r="H99" s="40" t="e">
        <f t="shared" si="3"/>
        <v>#DIV/0!</v>
      </c>
    </row>
    <row r="100" spans="1:8" ht="28.5" customHeight="1">
      <c r="A100" s="42" t="s">
        <v>45</v>
      </c>
      <c r="B100" s="113" t="s">
        <v>78</v>
      </c>
      <c r="C100" s="114"/>
      <c r="D100" s="42" t="s">
        <v>88</v>
      </c>
      <c r="E100" s="70"/>
      <c r="F100" s="70"/>
      <c r="G100" s="29"/>
      <c r="H100" s="40" t="e">
        <f t="shared" si="3"/>
        <v>#DIV/0!</v>
      </c>
    </row>
    <row r="101" spans="1:8" ht="28.5" customHeight="1">
      <c r="A101" s="42" t="s">
        <v>45</v>
      </c>
      <c r="B101" s="113" t="s">
        <v>79</v>
      </c>
      <c r="C101" s="114"/>
      <c r="D101" s="42" t="s">
        <v>88</v>
      </c>
      <c r="E101" s="70"/>
      <c r="F101" s="70"/>
      <c r="G101" s="29"/>
      <c r="H101" s="40" t="e">
        <f t="shared" si="3"/>
        <v>#DIV/0!</v>
      </c>
    </row>
    <row r="102" spans="1:8" ht="50.25" customHeight="1">
      <c r="A102" s="48" t="s">
        <v>25</v>
      </c>
      <c r="B102" s="132" t="s">
        <v>151</v>
      </c>
      <c r="C102" s="143"/>
      <c r="D102" s="48" t="s">
        <v>9</v>
      </c>
      <c r="E102" s="71"/>
      <c r="F102" s="71"/>
      <c r="G102" s="29"/>
      <c r="H102" s="40" t="e">
        <f>IF(OR(E102/$E$16&gt;1,F102/$F$16&gt;1),"Số liệu này không được vượt quá tổng số cán bộ CCVC",IF(ABS(F102-E102)&gt;20%,"Số liệu đột biến giữa hai năm, đề nghị giải thích",""))</f>
        <v>#DIV/0!</v>
      </c>
    </row>
    <row r="103" spans="1:7" ht="48.75" customHeight="1">
      <c r="A103" s="97" t="s">
        <v>114</v>
      </c>
      <c r="B103" s="106" t="s">
        <v>150</v>
      </c>
      <c r="C103" s="107"/>
      <c r="D103" s="107"/>
      <c r="E103" s="107"/>
      <c r="F103" s="107"/>
      <c r="G103" s="108"/>
    </row>
    <row r="104" spans="1:7" ht="31.5" customHeight="1">
      <c r="A104" s="30">
        <v>7</v>
      </c>
      <c r="B104" s="99" t="s">
        <v>108</v>
      </c>
      <c r="C104" s="100"/>
      <c r="D104" s="30" t="s">
        <v>83</v>
      </c>
      <c r="E104" s="66"/>
      <c r="F104" s="66"/>
      <c r="G104" s="29"/>
    </row>
    <row r="105" spans="1:8" ht="24.75" customHeight="1">
      <c r="A105" s="72" t="s">
        <v>109</v>
      </c>
      <c r="B105" s="132" t="s">
        <v>152</v>
      </c>
      <c r="C105" s="105"/>
      <c r="D105" s="42" t="s">
        <v>83</v>
      </c>
      <c r="E105" s="66"/>
      <c r="F105" s="66"/>
      <c r="G105" s="29"/>
      <c r="H105" s="40" t="e">
        <f>IF(ABS(F105-E105)/E105&gt;40%,"Số liệu đột biến giữa hai năm, đề nghị giải thích","")</f>
        <v>#DIV/0!</v>
      </c>
    </row>
    <row r="106" spans="1:8" ht="34.5" customHeight="1">
      <c r="A106" s="48" t="s">
        <v>110</v>
      </c>
      <c r="B106" s="105" t="s">
        <v>153</v>
      </c>
      <c r="C106" s="105"/>
      <c r="D106" s="42" t="s">
        <v>83</v>
      </c>
      <c r="E106" s="66"/>
      <c r="F106" s="66"/>
      <c r="G106" s="29"/>
      <c r="H106" s="40" t="e">
        <f>IF(OR(SUM(E108:E111)/E106&lt;&gt;1,SUM(F108:F111)/F106&lt;&gt;1),"Tổng cộng dịch vụ các mức 1,2,3,4  phải bằng tổng số dịch vụ công trực tuyến",IF(ABS(F106-E106)/E106&gt;20%,"Số liệu đột biến giữa hai năm, đề nghị giải thích",""))</f>
        <v>#DIV/0!</v>
      </c>
    </row>
    <row r="107" spans="1:7" ht="28.5" customHeight="1">
      <c r="A107" s="42"/>
      <c r="B107" s="73" t="s">
        <v>82</v>
      </c>
      <c r="C107" s="73"/>
      <c r="D107" s="31"/>
      <c r="E107" s="32"/>
      <c r="F107" s="66"/>
      <c r="G107" s="32"/>
    </row>
    <row r="108" spans="1:8" ht="28.5" customHeight="1">
      <c r="A108" s="94" t="s">
        <v>111</v>
      </c>
      <c r="B108" s="114" t="s">
        <v>84</v>
      </c>
      <c r="C108" s="114"/>
      <c r="D108" s="42" t="s">
        <v>83</v>
      </c>
      <c r="E108" s="66"/>
      <c r="F108" s="66"/>
      <c r="G108" s="29"/>
      <c r="H108" s="40" t="e">
        <f>IF(ABS(F108-E108)/E108&gt;40%,"Số liệu đột biến giữa hai năm, đề nghị giải thích","")</f>
        <v>#DIV/0!</v>
      </c>
    </row>
    <row r="109" spans="1:8" ht="28.5" customHeight="1">
      <c r="A109" s="94" t="s">
        <v>112</v>
      </c>
      <c r="B109" s="114" t="s">
        <v>85</v>
      </c>
      <c r="C109" s="114"/>
      <c r="D109" s="42" t="s">
        <v>83</v>
      </c>
      <c r="E109" s="66"/>
      <c r="F109" s="66"/>
      <c r="G109" s="29"/>
      <c r="H109" s="40" t="e">
        <f>IF(ABS(F109-E109)/E109&gt;20%,"Số liệu đột biến giữa hai năm, đề nghị giải thích","")</f>
        <v>#DIV/0!</v>
      </c>
    </row>
    <row r="110" spans="1:8" ht="28.5" customHeight="1">
      <c r="A110" s="94" t="s">
        <v>154</v>
      </c>
      <c r="B110" s="114" t="s">
        <v>86</v>
      </c>
      <c r="C110" s="114"/>
      <c r="D110" s="42" t="s">
        <v>83</v>
      </c>
      <c r="E110" s="66"/>
      <c r="F110" s="66"/>
      <c r="G110" s="29"/>
      <c r="H110" s="40" t="e">
        <f>IF(ABS(F110-E110)/E110&gt;20%,"Số liệu đột biến giữa hai năm, đề nghị giải thích","")</f>
        <v>#DIV/0!</v>
      </c>
    </row>
    <row r="111" spans="1:8" ht="28.5" customHeight="1">
      <c r="A111" s="94" t="s">
        <v>155</v>
      </c>
      <c r="B111" s="114" t="s">
        <v>87</v>
      </c>
      <c r="C111" s="114"/>
      <c r="D111" s="42" t="s">
        <v>83</v>
      </c>
      <c r="E111" s="66"/>
      <c r="F111" s="66"/>
      <c r="G111" s="29"/>
      <c r="H111" s="40" t="e">
        <f>IF(ABS(F111-E111)/E111&gt;20%,"Số liệu đột biến giữa hai năm, đề nghị giải thích","")</f>
        <v>#DIV/0!</v>
      </c>
    </row>
    <row r="112" spans="1:8" ht="28.5" customHeight="1">
      <c r="A112" s="30">
        <v>8</v>
      </c>
      <c r="B112" s="103" t="s">
        <v>156</v>
      </c>
      <c r="C112" s="141"/>
      <c r="D112" s="30" t="s">
        <v>38</v>
      </c>
      <c r="E112" s="66"/>
      <c r="F112" s="66"/>
      <c r="G112" s="29"/>
      <c r="H112" s="26" t="str">
        <f>IF(OR(E112="",F112=""),"Đề nghị nhập số liệu","")</f>
        <v>Đề nghị nhập số liệu</v>
      </c>
    </row>
    <row r="113" ht="14.25">
      <c r="D113" s="74"/>
    </row>
    <row r="114" spans="2:7" ht="14.25">
      <c r="B114" s="76"/>
      <c r="D114" s="77"/>
      <c r="E114" s="67"/>
      <c r="F114" s="67"/>
      <c r="G114" s="67"/>
    </row>
    <row r="115" spans="2:4" ht="14.25">
      <c r="B115" s="78" t="s">
        <v>93</v>
      </c>
      <c r="D115" s="74"/>
    </row>
    <row r="116" ht="14.25">
      <c r="D116" s="74"/>
    </row>
    <row r="117" spans="1:7" ht="21" customHeight="1">
      <c r="A117" s="42" t="s">
        <v>45</v>
      </c>
      <c r="B117" s="79" t="s">
        <v>89</v>
      </c>
      <c r="C117" s="139"/>
      <c r="D117" s="139"/>
      <c r="E117" s="139"/>
      <c r="F117" s="139"/>
      <c r="G117" s="140"/>
    </row>
    <row r="118" spans="1:7" ht="21" customHeight="1">
      <c r="A118" s="42" t="s">
        <v>45</v>
      </c>
      <c r="B118" s="79" t="s">
        <v>90</v>
      </c>
      <c r="C118" s="139"/>
      <c r="D118" s="139"/>
      <c r="E118" s="139"/>
      <c r="F118" s="139"/>
      <c r="G118" s="140"/>
    </row>
    <row r="119" spans="1:7" ht="21" customHeight="1">
      <c r="A119" s="42" t="s">
        <v>45</v>
      </c>
      <c r="B119" s="79" t="s">
        <v>91</v>
      </c>
      <c r="C119" s="139"/>
      <c r="D119" s="139"/>
      <c r="E119" s="139"/>
      <c r="F119" s="139"/>
      <c r="G119" s="140"/>
    </row>
    <row r="120" spans="1:7" ht="21" customHeight="1">
      <c r="A120" s="42" t="s">
        <v>45</v>
      </c>
      <c r="B120" s="79" t="s">
        <v>95</v>
      </c>
      <c r="C120" s="139"/>
      <c r="D120" s="139"/>
      <c r="E120" s="139"/>
      <c r="F120" s="139"/>
      <c r="G120" s="140"/>
    </row>
    <row r="121" spans="1:7" ht="21" customHeight="1">
      <c r="A121" s="42" t="s">
        <v>45</v>
      </c>
      <c r="B121" s="79" t="s">
        <v>92</v>
      </c>
      <c r="C121" s="139"/>
      <c r="D121" s="139"/>
      <c r="E121" s="139"/>
      <c r="F121" s="139"/>
      <c r="G121" s="140"/>
    </row>
    <row r="122" spans="1:7" ht="21" customHeight="1">
      <c r="A122" s="42" t="s">
        <v>45</v>
      </c>
      <c r="B122" s="79" t="s">
        <v>1</v>
      </c>
      <c r="C122" s="139"/>
      <c r="D122" s="139"/>
      <c r="E122" s="139"/>
      <c r="F122" s="139"/>
      <c r="G122" s="140"/>
    </row>
    <row r="123" ht="14.25">
      <c r="D123" s="74"/>
    </row>
    <row r="124" ht="14.25">
      <c r="D124" s="74"/>
    </row>
    <row r="125" spans="4:7" ht="14.25">
      <c r="D125" s="136" t="s">
        <v>166</v>
      </c>
      <c r="E125" s="136"/>
      <c r="F125" s="136"/>
      <c r="G125" s="136"/>
    </row>
    <row r="126" spans="2:7" ht="42.75" customHeight="1">
      <c r="B126" s="77" t="s">
        <v>94</v>
      </c>
      <c r="C126" s="74"/>
      <c r="D126" s="137" t="s">
        <v>157</v>
      </c>
      <c r="E126" s="138"/>
      <c r="F126" s="138"/>
      <c r="G126" s="138"/>
    </row>
    <row r="127" spans="2:7" ht="14.25">
      <c r="B127" s="76"/>
      <c r="D127" s="77"/>
      <c r="E127" s="67"/>
      <c r="F127" s="67"/>
      <c r="G127" s="67"/>
    </row>
    <row r="128" spans="2:7" ht="14.25">
      <c r="B128" s="76"/>
      <c r="D128" s="77"/>
      <c r="E128" s="67"/>
      <c r="F128" s="67"/>
      <c r="G128" s="67"/>
    </row>
    <row r="129" spans="2:7" ht="14.25">
      <c r="B129" s="76"/>
      <c r="D129" s="77"/>
      <c r="E129" s="67"/>
      <c r="F129" s="67"/>
      <c r="G129" s="67"/>
    </row>
    <row r="130" spans="2:7" ht="14.25">
      <c r="B130" s="76"/>
      <c r="D130" s="77"/>
      <c r="E130" s="67"/>
      <c r="F130" s="67"/>
      <c r="G130" s="67"/>
    </row>
    <row r="131" spans="2:7" ht="14.25">
      <c r="B131" s="76"/>
      <c r="D131" s="77"/>
      <c r="E131" s="67"/>
      <c r="F131" s="67"/>
      <c r="G131" s="67"/>
    </row>
    <row r="132" spans="2:7" ht="14.25">
      <c r="B132" s="76"/>
      <c r="D132" s="77"/>
      <c r="E132" s="67"/>
      <c r="F132" s="67"/>
      <c r="G132" s="67"/>
    </row>
  </sheetData>
  <sheetProtection/>
  <mergeCells count="113">
    <mergeCell ref="B112:C112"/>
    <mergeCell ref="B109:C109"/>
    <mergeCell ref="B110:C110"/>
    <mergeCell ref="B111:C111"/>
    <mergeCell ref="B108:C108"/>
    <mergeCell ref="B95:C95"/>
    <mergeCell ref="B96:C96"/>
    <mergeCell ref="B101:C101"/>
    <mergeCell ref="B102:C102"/>
    <mergeCell ref="B105:C105"/>
    <mergeCell ref="D125:G125"/>
    <mergeCell ref="D126:G126"/>
    <mergeCell ref="C117:G117"/>
    <mergeCell ref="C118:G118"/>
    <mergeCell ref="C119:G119"/>
    <mergeCell ref="C120:G120"/>
    <mergeCell ref="C121:G121"/>
    <mergeCell ref="C122:G122"/>
    <mergeCell ref="B91:C91"/>
    <mergeCell ref="B83:C83"/>
    <mergeCell ref="B84:C84"/>
    <mergeCell ref="B85:C85"/>
    <mergeCell ref="B92:C92"/>
    <mergeCell ref="B93:C93"/>
    <mergeCell ref="B80:G80"/>
    <mergeCell ref="B86:C86"/>
    <mergeCell ref="B87:C87"/>
    <mergeCell ref="B88:C88"/>
    <mergeCell ref="B89:C89"/>
    <mergeCell ref="B90:C90"/>
    <mergeCell ref="B73:C73"/>
    <mergeCell ref="B71:C71"/>
    <mergeCell ref="B81:C81"/>
    <mergeCell ref="B82:C82"/>
    <mergeCell ref="B74:C74"/>
    <mergeCell ref="B75:C75"/>
    <mergeCell ref="B76:C76"/>
    <mergeCell ref="B77:C77"/>
    <mergeCell ref="B78:C78"/>
    <mergeCell ref="B79:C79"/>
    <mergeCell ref="B58:C58"/>
    <mergeCell ref="B60:C60"/>
    <mergeCell ref="B61:C61"/>
    <mergeCell ref="B62:C62"/>
    <mergeCell ref="B63:C63"/>
    <mergeCell ref="B64:C64"/>
    <mergeCell ref="B65:C65"/>
    <mergeCell ref="B66:C66"/>
    <mergeCell ref="B67:C67"/>
    <mergeCell ref="B68:C68"/>
    <mergeCell ref="B69:C69"/>
    <mergeCell ref="B70:C70"/>
    <mergeCell ref="B56:C56"/>
    <mergeCell ref="B57:C57"/>
    <mergeCell ref="B47:C47"/>
    <mergeCell ref="B48:C48"/>
    <mergeCell ref="B49:C49"/>
    <mergeCell ref="B50:C50"/>
    <mergeCell ref="B51:C51"/>
    <mergeCell ref="B54:C54"/>
    <mergeCell ref="B42:C42"/>
    <mergeCell ref="B43:C43"/>
    <mergeCell ref="B44:C44"/>
    <mergeCell ref="B45:C45"/>
    <mergeCell ref="B52:C52"/>
    <mergeCell ref="B55:C55"/>
    <mergeCell ref="B27:C27"/>
    <mergeCell ref="B23:C23"/>
    <mergeCell ref="B26:C26"/>
    <mergeCell ref="B18:C18"/>
    <mergeCell ref="B20:C20"/>
    <mergeCell ref="B53:C53"/>
    <mergeCell ref="B30:C30"/>
    <mergeCell ref="B46:C46"/>
    <mergeCell ref="B37:C37"/>
    <mergeCell ref="B39:C39"/>
    <mergeCell ref="B9:G9"/>
    <mergeCell ref="B28:C28"/>
    <mergeCell ref="B12:C12"/>
    <mergeCell ref="B22:C22"/>
    <mergeCell ref="B16:C16"/>
    <mergeCell ref="B13:C13"/>
    <mergeCell ref="B14:C14"/>
    <mergeCell ref="B15:C15"/>
    <mergeCell ref="B24:C24"/>
    <mergeCell ref="B25:C25"/>
    <mergeCell ref="D1:G1"/>
    <mergeCell ref="D2:G2"/>
    <mergeCell ref="A1:C1"/>
    <mergeCell ref="A2:C2"/>
    <mergeCell ref="A7:G7"/>
    <mergeCell ref="A4:G4"/>
    <mergeCell ref="A5:G5"/>
    <mergeCell ref="B17:C17"/>
    <mergeCell ref="B94:C94"/>
    <mergeCell ref="B97:C97"/>
    <mergeCell ref="B98:C98"/>
    <mergeCell ref="B99:C99"/>
    <mergeCell ref="B100:C100"/>
    <mergeCell ref="B59:C59"/>
    <mergeCell ref="B38:C38"/>
    <mergeCell ref="B40:C40"/>
    <mergeCell ref="B33:C33"/>
    <mergeCell ref="B72:C72"/>
    <mergeCell ref="B29:C29"/>
    <mergeCell ref="B32:C32"/>
    <mergeCell ref="B106:C106"/>
    <mergeCell ref="B103:G103"/>
    <mergeCell ref="B104:C104"/>
    <mergeCell ref="B34:C34"/>
    <mergeCell ref="B35:C35"/>
    <mergeCell ref="B36:C36"/>
    <mergeCell ref="B41:C41"/>
  </mergeCells>
  <printOptions/>
  <pageMargins left="0.53" right="0.2362204724409449" top="0.4724409448818898" bottom="0.4724409448818898" header="0.31496062992125984" footer="0.31496062992125984"/>
  <pageSetup horizontalDpi="600" verticalDpi="600" orientation="portrait" paperSize="9"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A1:C27"/>
  <sheetViews>
    <sheetView zoomScalePageLayoutView="0" workbookViewId="0" topLeftCell="A1">
      <selection activeCell="H6" sqref="H6"/>
    </sheetView>
  </sheetViews>
  <sheetFormatPr defaultColWidth="9.140625" defaultRowHeight="15"/>
  <cols>
    <col min="1" max="1" width="5.28125" style="89" customWidth="1"/>
    <col min="2" max="2" width="51.00390625" style="89" customWidth="1"/>
    <col min="3" max="3" width="28.57421875" style="89" customWidth="1"/>
  </cols>
  <sheetData>
    <row r="1" spans="1:3" ht="15.75">
      <c r="A1" s="144" t="s">
        <v>163</v>
      </c>
      <c r="B1" s="144"/>
      <c r="C1" s="144"/>
    </row>
    <row r="3" spans="1:3" ht="26.25" customHeight="1">
      <c r="A3" s="80" t="s">
        <v>51</v>
      </c>
      <c r="B3" s="80" t="s">
        <v>52</v>
      </c>
      <c r="C3" s="80" t="s">
        <v>53</v>
      </c>
    </row>
    <row r="4" spans="1:3" ht="23.25" customHeight="1">
      <c r="A4" s="90" t="s">
        <v>56</v>
      </c>
      <c r="B4" s="84" t="s">
        <v>57</v>
      </c>
      <c r="C4" s="84"/>
    </row>
    <row r="5" spans="1:3" ht="23.25" customHeight="1">
      <c r="A5" s="81">
        <v>1</v>
      </c>
      <c r="B5" s="82"/>
      <c r="C5" s="82"/>
    </row>
    <row r="6" spans="1:3" ht="23.25" customHeight="1">
      <c r="A6" s="81">
        <v>2</v>
      </c>
      <c r="B6" s="82"/>
      <c r="C6" s="82"/>
    </row>
    <row r="7" spans="1:3" ht="23.25" customHeight="1">
      <c r="A7" s="81">
        <v>3</v>
      </c>
      <c r="B7" s="82"/>
      <c r="C7" s="82"/>
    </row>
    <row r="8" spans="1:3" ht="23.25" customHeight="1">
      <c r="A8" s="81">
        <v>4</v>
      </c>
      <c r="B8" s="82"/>
      <c r="C8" s="82"/>
    </row>
    <row r="9" spans="1:3" ht="23.25" customHeight="1">
      <c r="A9" s="81">
        <v>5</v>
      </c>
      <c r="B9" s="82"/>
      <c r="C9" s="82"/>
    </row>
    <row r="10" spans="1:3" ht="23.25" customHeight="1">
      <c r="A10" s="81"/>
      <c r="B10" s="82" t="s">
        <v>116</v>
      </c>
      <c r="C10" s="82"/>
    </row>
    <row r="11" spans="1:3" ht="23.25" customHeight="1">
      <c r="A11" s="90" t="s">
        <v>58</v>
      </c>
      <c r="B11" s="84" t="s">
        <v>59</v>
      </c>
      <c r="C11" s="82"/>
    </row>
    <row r="12" spans="1:3" ht="23.25" customHeight="1">
      <c r="A12" s="81">
        <v>1</v>
      </c>
      <c r="B12" s="82"/>
      <c r="C12" s="82"/>
    </row>
    <row r="13" spans="1:3" ht="23.25" customHeight="1">
      <c r="A13" s="81">
        <v>2</v>
      </c>
      <c r="B13" s="82"/>
      <c r="C13" s="82"/>
    </row>
    <row r="14" spans="1:3" ht="23.25" customHeight="1">
      <c r="A14" s="81">
        <v>3</v>
      </c>
      <c r="B14" s="82"/>
      <c r="C14" s="82"/>
    </row>
    <row r="15" spans="1:3" ht="23.25" customHeight="1">
      <c r="A15" s="81">
        <v>4</v>
      </c>
      <c r="B15" s="82"/>
      <c r="C15" s="82"/>
    </row>
    <row r="16" spans="1:3" ht="23.25" customHeight="1">
      <c r="A16" s="81">
        <v>5</v>
      </c>
      <c r="B16" s="82"/>
      <c r="C16" s="82"/>
    </row>
    <row r="17" spans="1:3" ht="23.25" customHeight="1">
      <c r="A17" s="81"/>
      <c r="B17" s="82" t="s">
        <v>115</v>
      </c>
      <c r="C17" s="82"/>
    </row>
    <row r="18" spans="1:3" ht="23.25" customHeight="1">
      <c r="A18" s="90" t="s">
        <v>60</v>
      </c>
      <c r="B18" s="84" t="s">
        <v>61</v>
      </c>
      <c r="C18" s="82"/>
    </row>
    <row r="19" spans="1:3" ht="23.25" customHeight="1">
      <c r="A19" s="81">
        <v>1</v>
      </c>
      <c r="B19" s="82"/>
      <c r="C19" s="82"/>
    </row>
    <row r="20" spans="1:3" ht="23.25" customHeight="1">
      <c r="A20" s="81">
        <v>2</v>
      </c>
      <c r="B20" s="82"/>
      <c r="C20" s="82"/>
    </row>
    <row r="21" spans="1:3" ht="23.25" customHeight="1">
      <c r="A21" s="81">
        <v>3</v>
      </c>
      <c r="B21" s="82"/>
      <c r="C21" s="82"/>
    </row>
    <row r="22" spans="1:3" ht="23.25" customHeight="1">
      <c r="A22" s="81">
        <v>4</v>
      </c>
      <c r="B22" s="82"/>
      <c r="C22" s="82"/>
    </row>
    <row r="23" spans="1:3" ht="23.25" customHeight="1">
      <c r="A23" s="81">
        <v>5</v>
      </c>
      <c r="B23" s="82"/>
      <c r="C23" s="82"/>
    </row>
    <row r="24" spans="1:3" ht="23.25" customHeight="1">
      <c r="A24" s="81"/>
      <c r="B24" s="82" t="s">
        <v>116</v>
      </c>
      <c r="C24" s="82"/>
    </row>
    <row r="25" spans="1:3" ht="15.75">
      <c r="A25" s="86"/>
      <c r="B25" s="87"/>
      <c r="C25" s="87"/>
    </row>
    <row r="26" spans="1:3" ht="15.75">
      <c r="A26" s="86"/>
      <c r="B26" s="87"/>
      <c r="C26" s="87"/>
    </row>
    <row r="27" ht="15.75">
      <c r="A27" s="88"/>
    </row>
  </sheetData>
  <sheetProtection/>
  <mergeCells count="1">
    <mergeCell ref="A1:C1"/>
  </mergeCells>
  <printOptions/>
  <pageMargins left="0.63" right="0.39" top="0.51"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L11" sqref="L11"/>
    </sheetView>
  </sheetViews>
  <sheetFormatPr defaultColWidth="9.140625" defaultRowHeight="15"/>
  <cols>
    <col min="1" max="1" width="5.28125" style="89" customWidth="1"/>
    <col min="2" max="2" width="26.7109375" style="89" customWidth="1"/>
    <col min="3" max="3" width="18.8515625" style="89" customWidth="1"/>
    <col min="4" max="4" width="12.00390625" style="89" customWidth="1"/>
    <col min="5" max="5" width="13.28125" style="89" customWidth="1"/>
    <col min="6" max="6" width="22.421875" style="89" customWidth="1"/>
  </cols>
  <sheetData>
    <row r="1" spans="1:6" ht="15.75">
      <c r="A1" s="144" t="s">
        <v>161</v>
      </c>
      <c r="B1" s="144"/>
      <c r="C1" s="144"/>
      <c r="D1" s="144"/>
      <c r="E1" s="144"/>
      <c r="F1" s="144"/>
    </row>
    <row r="3" spans="1:6" ht="15.75" customHeight="1">
      <c r="A3" s="147" t="s">
        <v>51</v>
      </c>
      <c r="B3" s="147" t="s">
        <v>54</v>
      </c>
      <c r="C3" s="147" t="s">
        <v>55</v>
      </c>
      <c r="D3" s="145" t="s">
        <v>162</v>
      </c>
      <c r="E3" s="146"/>
      <c r="F3" s="147" t="s">
        <v>53</v>
      </c>
    </row>
    <row r="4" spans="1:6" ht="15.75">
      <c r="A4" s="148"/>
      <c r="B4" s="148"/>
      <c r="C4" s="148"/>
      <c r="D4" s="80" t="s">
        <v>2</v>
      </c>
      <c r="E4" s="80" t="s">
        <v>3</v>
      </c>
      <c r="F4" s="148"/>
    </row>
    <row r="5" spans="1:6" ht="21.75" customHeight="1">
      <c r="A5" s="81">
        <v>1</v>
      </c>
      <c r="B5" s="84"/>
      <c r="C5" s="84"/>
      <c r="D5" s="83"/>
      <c r="E5" s="83"/>
      <c r="F5" s="84"/>
    </row>
    <row r="6" spans="1:6" ht="21.75" customHeight="1">
      <c r="A6" s="81">
        <v>2</v>
      </c>
      <c r="B6" s="82"/>
      <c r="C6" s="82"/>
      <c r="D6" s="85"/>
      <c r="E6" s="85"/>
      <c r="F6" s="82"/>
    </row>
    <row r="7" spans="1:6" ht="21.75" customHeight="1">
      <c r="A7" s="81">
        <v>3</v>
      </c>
      <c r="B7" s="82"/>
      <c r="C7" s="82"/>
      <c r="D7" s="85"/>
      <c r="E7" s="85"/>
      <c r="F7" s="82"/>
    </row>
    <row r="8" spans="1:6" ht="21.75" customHeight="1">
      <c r="A8" s="81">
        <v>4</v>
      </c>
      <c r="B8" s="82"/>
      <c r="C8" s="82"/>
      <c r="D8" s="85"/>
      <c r="E8" s="85"/>
      <c r="F8" s="82"/>
    </row>
    <row r="9" spans="1:6" ht="21.75" customHeight="1">
      <c r="A9" s="81">
        <v>5</v>
      </c>
      <c r="B9" s="82"/>
      <c r="C9" s="82"/>
      <c r="D9" s="85"/>
      <c r="E9" s="85"/>
      <c r="F9" s="82"/>
    </row>
    <row r="10" spans="1:6" ht="21.75" customHeight="1">
      <c r="A10" s="81">
        <v>6</v>
      </c>
      <c r="B10" s="82"/>
      <c r="C10" s="82"/>
      <c r="D10" s="85"/>
      <c r="E10" s="85"/>
      <c r="F10" s="82"/>
    </row>
    <row r="11" spans="1:6" ht="21.75" customHeight="1">
      <c r="A11" s="81">
        <v>7</v>
      </c>
      <c r="B11" s="82"/>
      <c r="C11" s="82"/>
      <c r="D11" s="85"/>
      <c r="E11" s="85"/>
      <c r="F11" s="82"/>
    </row>
    <row r="12" spans="1:6" ht="21.75" customHeight="1">
      <c r="A12" s="81">
        <v>8</v>
      </c>
      <c r="B12" s="82"/>
      <c r="C12" s="82"/>
      <c r="D12" s="85"/>
      <c r="E12" s="85"/>
      <c r="F12" s="82"/>
    </row>
    <row r="13" spans="1:6" ht="21.75" customHeight="1">
      <c r="A13" s="81">
        <v>9</v>
      </c>
      <c r="B13" s="82"/>
      <c r="C13" s="82"/>
      <c r="D13" s="85"/>
      <c r="E13" s="85"/>
      <c r="F13" s="82"/>
    </row>
    <row r="14" spans="1:6" ht="21.75" customHeight="1">
      <c r="A14" s="81">
        <v>10</v>
      </c>
      <c r="B14" s="82"/>
      <c r="C14" s="82"/>
      <c r="D14" s="85"/>
      <c r="E14" s="85"/>
      <c r="F14" s="82"/>
    </row>
    <row r="15" spans="1:6" ht="21.75" customHeight="1">
      <c r="A15" s="81"/>
      <c r="B15" s="82" t="s">
        <v>116</v>
      </c>
      <c r="C15" s="82"/>
      <c r="D15" s="85"/>
      <c r="E15" s="85"/>
      <c r="F15" s="82"/>
    </row>
    <row r="16" spans="1:6" ht="15.75">
      <c r="A16" s="86"/>
      <c r="B16" s="87"/>
      <c r="C16" s="87"/>
      <c r="D16" s="87"/>
      <c r="E16" s="87"/>
      <c r="F16" s="87"/>
    </row>
    <row r="17" ht="15.75">
      <c r="A17" s="88"/>
    </row>
  </sheetData>
  <sheetProtection/>
  <mergeCells count="6">
    <mergeCell ref="A1:F1"/>
    <mergeCell ref="D3:E3"/>
    <mergeCell ref="B3:B4"/>
    <mergeCell ref="C3:C4"/>
    <mergeCell ref="F3:F4"/>
    <mergeCell ref="A3:A4"/>
  </mergeCells>
  <printOptions/>
  <pageMargins left="0.4" right="0.34" top="0.4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TUNG</dc:creator>
  <cp:keywords/>
  <dc:description/>
  <cp:lastModifiedBy>Windows User</cp:lastModifiedBy>
  <cp:lastPrinted>2018-03-30T11:22:52Z</cp:lastPrinted>
  <dcterms:created xsi:type="dcterms:W3CDTF">2018-03-21T02:59:06Z</dcterms:created>
  <dcterms:modified xsi:type="dcterms:W3CDTF">2018-05-09T03:42:25Z</dcterms:modified>
  <cp:category/>
  <cp:version/>
  <cp:contentType/>
  <cp:contentStatus/>
</cp:coreProperties>
</file>